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E37B098-8D16-451B-9D58-044936775897}" xr6:coauthVersionLast="47" xr6:coauthVersionMax="47" xr10:uidLastSave="{00000000-0000-0000-0000-000000000000}"/>
  <bookViews>
    <workbookView xWindow="-110" yWindow="-110" windowWidth="19420" windowHeight="10300" tabRatio="798" xr2:uid="{00000000-000D-0000-FFFF-FFFF00000000}"/>
  </bookViews>
  <sheets>
    <sheet name="PORTADA" sheetId="40" r:id="rId1"/>
    <sheet name="CUERPO DIRECTIVO" sheetId="44" r:id="rId2"/>
    <sheet name="CUERPO NORMATIVO" sheetId="45" r:id="rId3"/>
    <sheet name="LISTADO DE SOCIOS" sheetId="41" r:id="rId4"/>
    <sheet name="REGISTRO CONTABLE" sheetId="2" r:id="rId5"/>
    <sheet name="RAPA" sheetId="3" r:id="rId6"/>
    <sheet name="CAJA CHICA" sheetId="38" r:id="rId7"/>
    <sheet name="INTERÈSES " sheetId="42" r:id="rId8"/>
    <sheet name="CALCULO INTERES" sheetId="6" r:id="rId9"/>
    <sheet name="SUMA INTERES TOTAL POR SOCIO" sheetId="36" r:id="rId10"/>
    <sheet name="LIBRETAS " sheetId="43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1" i="2" l="1"/>
  <c r="H56" i="2" l="1"/>
  <c r="H33" i="2"/>
  <c r="H40" i="2"/>
  <c r="H48" i="2"/>
  <c r="H67" i="2"/>
  <c r="H75" i="2"/>
  <c r="H87" i="2"/>
  <c r="H101" i="2"/>
  <c r="GZ36" i="3"/>
  <c r="GX36" i="3"/>
  <c r="GV36" i="3"/>
  <c r="GU36" i="3"/>
  <c r="GS36" i="3"/>
  <c r="GR36" i="3"/>
  <c r="GW35" i="3"/>
  <c r="GW34" i="3"/>
  <c r="GW33" i="3"/>
  <c r="GW32" i="3"/>
  <c r="GW31" i="3"/>
  <c r="GW30" i="3"/>
  <c r="GW29" i="3"/>
  <c r="GW28" i="3"/>
  <c r="GW27" i="3"/>
  <c r="GW26" i="3"/>
  <c r="GW25" i="3"/>
  <c r="GW24" i="3"/>
  <c r="GW23" i="3"/>
  <c r="GW22" i="3"/>
  <c r="GW21" i="3"/>
  <c r="GW20" i="3"/>
  <c r="GW19" i="3"/>
  <c r="GW18" i="3"/>
  <c r="GW17" i="3"/>
  <c r="GW16" i="3"/>
  <c r="GW15" i="3"/>
  <c r="GW14" i="3"/>
  <c r="GW13" i="3"/>
  <c r="GW12" i="3"/>
  <c r="GW11" i="3"/>
  <c r="GP36" i="3"/>
  <c r="GN36" i="3"/>
  <c r="GL36" i="3"/>
  <c r="GK36" i="3"/>
  <c r="GI36" i="3"/>
  <c r="GH36" i="3"/>
  <c r="GM35" i="3"/>
  <c r="GM34" i="3"/>
  <c r="GM33" i="3"/>
  <c r="GM32" i="3"/>
  <c r="GM31" i="3"/>
  <c r="GM30" i="3"/>
  <c r="GM29" i="3"/>
  <c r="GM28" i="3"/>
  <c r="GM27" i="3"/>
  <c r="GM26" i="3"/>
  <c r="GM25" i="3"/>
  <c r="GM24" i="3"/>
  <c r="GM23" i="3"/>
  <c r="GM22" i="3"/>
  <c r="GM21" i="3"/>
  <c r="GM20" i="3"/>
  <c r="GM19" i="3"/>
  <c r="GM18" i="3"/>
  <c r="GM17" i="3"/>
  <c r="GM16" i="3"/>
  <c r="GM15" i="3"/>
  <c r="GM14" i="3"/>
  <c r="GM13" i="3"/>
  <c r="GM12" i="3"/>
  <c r="GM11" i="3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10" i="36"/>
  <c r="I408" i="43"/>
  <c r="I391" i="43"/>
  <c r="I374" i="43"/>
  <c r="I357" i="43"/>
  <c r="I340" i="43"/>
  <c r="I323" i="43"/>
  <c r="I306" i="43"/>
  <c r="I289" i="43"/>
  <c r="I424" i="43"/>
  <c r="I272" i="43"/>
  <c r="I255" i="43"/>
  <c r="I238" i="43"/>
  <c r="I221" i="43"/>
  <c r="I204" i="43"/>
  <c r="I187" i="43"/>
  <c r="I170" i="43"/>
  <c r="E21" i="38"/>
  <c r="E22" i="38"/>
  <c r="E23" i="38"/>
  <c r="E27" i="38"/>
  <c r="E29" i="38"/>
  <c r="J15" i="42"/>
  <c r="J16" i="42"/>
  <c r="J17" i="42"/>
  <c r="J18" i="42"/>
  <c r="J19" i="42"/>
  <c r="J20" i="42"/>
  <c r="J21" i="42"/>
  <c r="J22" i="42"/>
  <c r="J23" i="42"/>
  <c r="J24" i="42"/>
  <c r="J25" i="42"/>
  <c r="J26" i="42"/>
  <c r="J27" i="42"/>
  <c r="J28" i="42"/>
  <c r="J29" i="42"/>
  <c r="J30" i="42"/>
  <c r="J31" i="42"/>
  <c r="J32" i="42"/>
  <c r="J33" i="42"/>
  <c r="X17" i="42"/>
  <c r="X18" i="42"/>
  <c r="X19" i="42"/>
  <c r="X20" i="42"/>
  <c r="X21" i="42"/>
  <c r="X22" i="42"/>
  <c r="X23" i="42"/>
  <c r="X24" i="42"/>
  <c r="X25" i="42"/>
  <c r="X26" i="42"/>
  <c r="X27" i="42"/>
  <c r="X28" i="42"/>
  <c r="X29" i="42"/>
  <c r="X30" i="42"/>
  <c r="X31" i="42"/>
  <c r="X32" i="42"/>
  <c r="X33" i="42"/>
  <c r="X11" i="42"/>
  <c r="X10" i="42"/>
  <c r="X9" i="42"/>
  <c r="M34" i="42"/>
  <c r="N34" i="42"/>
  <c r="O34" i="42"/>
  <c r="P34" i="42"/>
  <c r="Q34" i="42"/>
  <c r="R34" i="42"/>
  <c r="S34" i="42"/>
  <c r="T34" i="42"/>
  <c r="U34" i="42"/>
  <c r="V34" i="42"/>
  <c r="W34" i="42"/>
  <c r="L34" i="42"/>
  <c r="X12" i="42"/>
  <c r="X13" i="42"/>
  <c r="X14" i="42"/>
  <c r="X15" i="42"/>
  <c r="X16" i="42"/>
  <c r="E34" i="42"/>
  <c r="J34" i="42" s="1"/>
  <c r="F34" i="42"/>
  <c r="G34" i="42"/>
  <c r="H34" i="42"/>
  <c r="I34" i="42"/>
  <c r="D34" i="42"/>
  <c r="J10" i="42"/>
  <c r="J11" i="42"/>
  <c r="J12" i="42"/>
  <c r="J13" i="42"/>
  <c r="J14" i="42"/>
  <c r="J9" i="42"/>
  <c r="H526" i="43"/>
  <c r="E515" i="43"/>
  <c r="E514" i="43"/>
  <c r="G514" i="43" s="1"/>
  <c r="G515" i="43" s="1"/>
  <c r="H509" i="43"/>
  <c r="H492" i="43"/>
  <c r="H458" i="43"/>
  <c r="H441" i="43"/>
  <c r="H424" i="43"/>
  <c r="E422" i="43"/>
  <c r="E421" i="43"/>
  <c r="E420" i="43"/>
  <c r="E419" i="43"/>
  <c r="E418" i="43"/>
  <c r="E417" i="43"/>
  <c r="E416" i="43"/>
  <c r="E415" i="43"/>
  <c r="E414" i="43"/>
  <c r="G414" i="43" s="1"/>
  <c r="G415" i="43" s="1"/>
  <c r="J413" i="43"/>
  <c r="J414" i="43" s="1"/>
  <c r="J415" i="43" s="1"/>
  <c r="J416" i="43" s="1"/>
  <c r="J417" i="43" s="1"/>
  <c r="J418" i="43" s="1"/>
  <c r="J419" i="43" s="1"/>
  <c r="J420" i="43" s="1"/>
  <c r="J421" i="43" s="1"/>
  <c r="J422" i="43" s="1"/>
  <c r="E413" i="43"/>
  <c r="H408" i="43"/>
  <c r="E406" i="43"/>
  <c r="E405" i="43"/>
  <c r="E404" i="43"/>
  <c r="E403" i="43"/>
  <c r="E402" i="43"/>
  <c r="E401" i="43"/>
  <c r="E400" i="43"/>
  <c r="E399" i="43"/>
  <c r="E398" i="43"/>
  <c r="E397" i="43"/>
  <c r="J396" i="43"/>
  <c r="J397" i="43" s="1"/>
  <c r="J398" i="43" s="1"/>
  <c r="J399" i="43" s="1"/>
  <c r="J400" i="43" s="1"/>
  <c r="J401" i="43" s="1"/>
  <c r="J402" i="43" s="1"/>
  <c r="J403" i="43" s="1"/>
  <c r="J404" i="43" s="1"/>
  <c r="J405" i="43" s="1"/>
  <c r="J406" i="43" s="1"/>
  <c r="E396" i="43"/>
  <c r="G396" i="43" s="1"/>
  <c r="H391" i="43"/>
  <c r="E388" i="43"/>
  <c r="E387" i="43"/>
  <c r="E386" i="43"/>
  <c r="E385" i="43"/>
  <c r="E384" i="43"/>
  <c r="E383" i="43"/>
  <c r="E382" i="43"/>
  <c r="E381" i="43"/>
  <c r="E380" i="43"/>
  <c r="G380" i="43" s="1"/>
  <c r="J379" i="43"/>
  <c r="J380" i="43" s="1"/>
  <c r="J381" i="43" s="1"/>
  <c r="J382" i="43" s="1"/>
  <c r="J383" i="43" s="1"/>
  <c r="J384" i="43" s="1"/>
  <c r="J385" i="43" s="1"/>
  <c r="J386" i="43" s="1"/>
  <c r="J387" i="43" s="1"/>
  <c r="J388" i="43" s="1"/>
  <c r="E379" i="43"/>
  <c r="H374" i="43"/>
  <c r="E371" i="43"/>
  <c r="E370" i="43"/>
  <c r="E369" i="43"/>
  <c r="E368" i="43"/>
  <c r="E367" i="43"/>
  <c r="E366" i="43"/>
  <c r="E365" i="43"/>
  <c r="E364" i="43"/>
  <c r="E363" i="43"/>
  <c r="G363" i="43" s="1"/>
  <c r="J362" i="43"/>
  <c r="J363" i="43" s="1"/>
  <c r="J364" i="43" s="1"/>
  <c r="J365" i="43" s="1"/>
  <c r="J366" i="43" s="1"/>
  <c r="J367" i="43" s="1"/>
  <c r="J368" i="43" s="1"/>
  <c r="J369" i="43" s="1"/>
  <c r="J370" i="43" s="1"/>
  <c r="J371" i="43" s="1"/>
  <c r="E362" i="43"/>
  <c r="H357" i="43"/>
  <c r="E354" i="43"/>
  <c r="E353" i="43"/>
  <c r="E352" i="43"/>
  <c r="E351" i="43"/>
  <c r="E350" i="43"/>
  <c r="E349" i="43"/>
  <c r="E348" i="43"/>
  <c r="E347" i="43"/>
  <c r="E346" i="43"/>
  <c r="G346" i="43" s="1"/>
  <c r="J345" i="43"/>
  <c r="J346" i="43" s="1"/>
  <c r="J347" i="43" s="1"/>
  <c r="J348" i="43" s="1"/>
  <c r="J349" i="43" s="1"/>
  <c r="J350" i="43" s="1"/>
  <c r="J351" i="43" s="1"/>
  <c r="J352" i="43" s="1"/>
  <c r="J353" i="43" s="1"/>
  <c r="J354" i="43" s="1"/>
  <c r="E345" i="43"/>
  <c r="H340" i="43"/>
  <c r="E337" i="43"/>
  <c r="J336" i="43"/>
  <c r="J337" i="43" s="1"/>
  <c r="E336" i="43"/>
  <c r="E335" i="43"/>
  <c r="E334" i="43"/>
  <c r="E333" i="43"/>
  <c r="E332" i="43"/>
  <c r="E331" i="43"/>
  <c r="E330" i="43"/>
  <c r="E329" i="43"/>
  <c r="G329" i="43" s="1"/>
  <c r="J328" i="43"/>
  <c r="J329" i="43" s="1"/>
  <c r="J330" i="43" s="1"/>
  <c r="J331" i="43" s="1"/>
  <c r="J332" i="43" s="1"/>
  <c r="J333" i="43" s="1"/>
  <c r="J334" i="43" s="1"/>
  <c r="J335" i="43" s="1"/>
  <c r="E328" i="43"/>
  <c r="H323" i="43"/>
  <c r="E320" i="43"/>
  <c r="E319" i="43"/>
  <c r="E318" i="43"/>
  <c r="E317" i="43"/>
  <c r="E316" i="43"/>
  <c r="E315" i="43"/>
  <c r="E314" i="43"/>
  <c r="E313" i="43"/>
  <c r="J312" i="43"/>
  <c r="J313" i="43" s="1"/>
  <c r="J314" i="43" s="1"/>
  <c r="J315" i="43" s="1"/>
  <c r="J316" i="43" s="1"/>
  <c r="J317" i="43" s="1"/>
  <c r="J318" i="43" s="1"/>
  <c r="J319" i="43" s="1"/>
  <c r="J320" i="43" s="1"/>
  <c r="E312" i="43"/>
  <c r="G312" i="43" s="1"/>
  <c r="E311" i="43"/>
  <c r="H306" i="43"/>
  <c r="E303" i="43"/>
  <c r="E302" i="43"/>
  <c r="E301" i="43"/>
  <c r="E300" i="43"/>
  <c r="E299" i="43"/>
  <c r="E298" i="43"/>
  <c r="E297" i="43"/>
  <c r="E296" i="43"/>
  <c r="E295" i="43"/>
  <c r="G295" i="43" s="1"/>
  <c r="J294" i="43"/>
  <c r="J295" i="43" s="1"/>
  <c r="J296" i="43" s="1"/>
  <c r="J297" i="43" s="1"/>
  <c r="J298" i="43" s="1"/>
  <c r="J299" i="43" s="1"/>
  <c r="J300" i="43" s="1"/>
  <c r="J301" i="43" s="1"/>
  <c r="J302" i="43" s="1"/>
  <c r="J303" i="43" s="1"/>
  <c r="E294" i="43"/>
  <c r="H289" i="43"/>
  <c r="E286" i="43"/>
  <c r="E285" i="43"/>
  <c r="E284" i="43"/>
  <c r="E283" i="43"/>
  <c r="E282" i="43"/>
  <c r="E281" i="43"/>
  <c r="E280" i="43"/>
  <c r="E279" i="43"/>
  <c r="E278" i="43"/>
  <c r="G278" i="43" s="1"/>
  <c r="J277" i="43"/>
  <c r="J278" i="43" s="1"/>
  <c r="J279" i="43" s="1"/>
  <c r="J280" i="43" s="1"/>
  <c r="J281" i="43" s="1"/>
  <c r="J282" i="43" s="1"/>
  <c r="J283" i="43" s="1"/>
  <c r="J284" i="43" s="1"/>
  <c r="J285" i="43" s="1"/>
  <c r="J286" i="43" s="1"/>
  <c r="E277" i="43"/>
  <c r="H272" i="43"/>
  <c r="E269" i="43"/>
  <c r="E268" i="43"/>
  <c r="E267" i="43"/>
  <c r="E266" i="43"/>
  <c r="E265" i="43"/>
  <c r="E264" i="43"/>
  <c r="E263" i="43"/>
  <c r="E262" i="43"/>
  <c r="E261" i="43"/>
  <c r="G261" i="43" s="1"/>
  <c r="J260" i="43"/>
  <c r="J261" i="43" s="1"/>
  <c r="J262" i="43" s="1"/>
  <c r="J263" i="43" s="1"/>
  <c r="J264" i="43" s="1"/>
  <c r="J265" i="43" s="1"/>
  <c r="J266" i="43" s="1"/>
  <c r="J267" i="43" s="1"/>
  <c r="J268" i="43" s="1"/>
  <c r="J269" i="43" s="1"/>
  <c r="E260" i="43"/>
  <c r="H255" i="43"/>
  <c r="E252" i="43"/>
  <c r="E251" i="43"/>
  <c r="E250" i="43"/>
  <c r="E249" i="43"/>
  <c r="E248" i="43"/>
  <c r="E247" i="43"/>
  <c r="E246" i="43"/>
  <c r="E245" i="43"/>
  <c r="E244" i="43"/>
  <c r="J243" i="43"/>
  <c r="J244" i="43" s="1"/>
  <c r="J245" i="43" s="1"/>
  <c r="J246" i="43" s="1"/>
  <c r="J247" i="43" s="1"/>
  <c r="J248" i="43" s="1"/>
  <c r="J249" i="43" s="1"/>
  <c r="J250" i="43" s="1"/>
  <c r="J251" i="43" s="1"/>
  <c r="J252" i="43" s="1"/>
  <c r="E243" i="43"/>
  <c r="G243" i="43" s="1"/>
  <c r="H238" i="43"/>
  <c r="E235" i="43"/>
  <c r="E234" i="43"/>
  <c r="E233" i="43"/>
  <c r="E232" i="43"/>
  <c r="E231" i="43"/>
  <c r="E230" i="43"/>
  <c r="E229" i="43"/>
  <c r="E228" i="43"/>
  <c r="E227" i="43"/>
  <c r="G227" i="43" s="1"/>
  <c r="J226" i="43"/>
  <c r="J227" i="43" s="1"/>
  <c r="J228" i="43" s="1"/>
  <c r="J229" i="43" s="1"/>
  <c r="J230" i="43" s="1"/>
  <c r="J231" i="43" s="1"/>
  <c r="J232" i="43" s="1"/>
  <c r="J233" i="43" s="1"/>
  <c r="J234" i="43" s="1"/>
  <c r="J235" i="43" s="1"/>
  <c r="E226" i="43"/>
  <c r="H221" i="43"/>
  <c r="E218" i="43"/>
  <c r="E217" i="43"/>
  <c r="E216" i="43"/>
  <c r="E215" i="43"/>
  <c r="E214" i="43"/>
  <c r="E213" i="43"/>
  <c r="E212" i="43"/>
  <c r="E211" i="43"/>
  <c r="E210" i="43"/>
  <c r="G210" i="43" s="1"/>
  <c r="J209" i="43"/>
  <c r="J210" i="43" s="1"/>
  <c r="J211" i="43" s="1"/>
  <c r="J212" i="43" s="1"/>
  <c r="J213" i="43" s="1"/>
  <c r="J214" i="43" s="1"/>
  <c r="J215" i="43" s="1"/>
  <c r="J216" i="43" s="1"/>
  <c r="J217" i="43" s="1"/>
  <c r="J218" i="43" s="1"/>
  <c r="E209" i="43"/>
  <c r="H204" i="43"/>
  <c r="E201" i="43"/>
  <c r="E200" i="43"/>
  <c r="E199" i="43"/>
  <c r="E198" i="43"/>
  <c r="E197" i="43"/>
  <c r="E196" i="43"/>
  <c r="E195" i="43"/>
  <c r="E194" i="43"/>
  <c r="E193" i="43"/>
  <c r="G193" i="43" s="1"/>
  <c r="J192" i="43"/>
  <c r="J193" i="43" s="1"/>
  <c r="J194" i="43" s="1"/>
  <c r="J195" i="43" s="1"/>
  <c r="J196" i="43" s="1"/>
  <c r="J197" i="43" s="1"/>
  <c r="J198" i="43" s="1"/>
  <c r="J199" i="43" s="1"/>
  <c r="J200" i="43" s="1"/>
  <c r="J201" i="43" s="1"/>
  <c r="E192" i="43"/>
  <c r="H187" i="43"/>
  <c r="E184" i="43"/>
  <c r="E183" i="43"/>
  <c r="E182" i="43"/>
  <c r="E181" i="43"/>
  <c r="E180" i="43"/>
  <c r="E179" i="43"/>
  <c r="E178" i="43"/>
  <c r="E177" i="43"/>
  <c r="E176" i="43"/>
  <c r="G176" i="43" s="1"/>
  <c r="J175" i="43"/>
  <c r="J176" i="43" s="1"/>
  <c r="J177" i="43" s="1"/>
  <c r="J178" i="43" s="1"/>
  <c r="J179" i="43" s="1"/>
  <c r="J180" i="43" s="1"/>
  <c r="J181" i="43" s="1"/>
  <c r="J182" i="43" s="1"/>
  <c r="J183" i="43" s="1"/>
  <c r="J184" i="43" s="1"/>
  <c r="E175" i="43"/>
  <c r="H170" i="43"/>
  <c r="E167" i="43"/>
  <c r="E166" i="43"/>
  <c r="E165" i="43"/>
  <c r="E164" i="43"/>
  <c r="E163" i="43"/>
  <c r="E162" i="43"/>
  <c r="E161" i="43"/>
  <c r="E160" i="43"/>
  <c r="E159" i="43"/>
  <c r="G159" i="43" s="1"/>
  <c r="J158" i="43"/>
  <c r="J159" i="43" s="1"/>
  <c r="J160" i="43" s="1"/>
  <c r="J161" i="43" s="1"/>
  <c r="J162" i="43" s="1"/>
  <c r="J163" i="43" s="1"/>
  <c r="J164" i="43" s="1"/>
  <c r="J165" i="43" s="1"/>
  <c r="J166" i="43" s="1"/>
  <c r="J167" i="43" s="1"/>
  <c r="E158" i="43"/>
  <c r="I153" i="43"/>
  <c r="H153" i="43"/>
  <c r="E150" i="43"/>
  <c r="E149" i="43"/>
  <c r="E148" i="43"/>
  <c r="E147" i="43"/>
  <c r="E146" i="43"/>
  <c r="E145" i="43"/>
  <c r="E144" i="43"/>
  <c r="E143" i="43"/>
  <c r="J142" i="43"/>
  <c r="J143" i="43" s="1"/>
  <c r="J144" i="43" s="1"/>
  <c r="J145" i="43" s="1"/>
  <c r="J146" i="43" s="1"/>
  <c r="J147" i="43" s="1"/>
  <c r="J148" i="43" s="1"/>
  <c r="J149" i="43" s="1"/>
  <c r="J150" i="43" s="1"/>
  <c r="E142" i="43"/>
  <c r="G142" i="43" s="1"/>
  <c r="E141" i="43"/>
  <c r="I136" i="43"/>
  <c r="H136" i="43"/>
  <c r="E133" i="43"/>
  <c r="E132" i="43"/>
  <c r="E131" i="43"/>
  <c r="E130" i="43"/>
  <c r="E129" i="43"/>
  <c r="E128" i="43"/>
  <c r="E127" i="43"/>
  <c r="E126" i="43"/>
  <c r="E125" i="43"/>
  <c r="G125" i="43" s="1"/>
  <c r="J124" i="43"/>
  <c r="J125" i="43" s="1"/>
  <c r="J126" i="43" s="1"/>
  <c r="J127" i="43" s="1"/>
  <c r="J128" i="43" s="1"/>
  <c r="J129" i="43" s="1"/>
  <c r="J130" i="43" s="1"/>
  <c r="J131" i="43" s="1"/>
  <c r="J132" i="43" s="1"/>
  <c r="J133" i="43" s="1"/>
  <c r="E124" i="43"/>
  <c r="I119" i="43"/>
  <c r="H119" i="43"/>
  <c r="E116" i="43"/>
  <c r="E115" i="43"/>
  <c r="E114" i="43"/>
  <c r="E113" i="43"/>
  <c r="E112" i="43"/>
  <c r="E111" i="43"/>
  <c r="E110" i="43"/>
  <c r="E109" i="43"/>
  <c r="E108" i="43"/>
  <c r="G108" i="43" s="1"/>
  <c r="G109" i="43" s="1"/>
  <c r="G110" i="43" s="1"/>
  <c r="G111" i="43" s="1"/>
  <c r="J107" i="43"/>
  <c r="J108" i="43" s="1"/>
  <c r="J109" i="43" s="1"/>
  <c r="J110" i="43" s="1"/>
  <c r="J111" i="43" s="1"/>
  <c r="J112" i="43" s="1"/>
  <c r="J113" i="43" s="1"/>
  <c r="J114" i="43" s="1"/>
  <c r="J115" i="43" s="1"/>
  <c r="J116" i="43" s="1"/>
  <c r="E107" i="43"/>
  <c r="I102" i="43"/>
  <c r="H102" i="43"/>
  <c r="E99" i="43"/>
  <c r="E98" i="43"/>
  <c r="E97" i="43"/>
  <c r="E96" i="43"/>
  <c r="E95" i="43"/>
  <c r="E94" i="43"/>
  <c r="E93" i="43"/>
  <c r="E92" i="43"/>
  <c r="E91" i="43"/>
  <c r="G91" i="43" s="1"/>
  <c r="J90" i="43"/>
  <c r="J91" i="43" s="1"/>
  <c r="J92" i="43" s="1"/>
  <c r="J93" i="43" s="1"/>
  <c r="J94" i="43" s="1"/>
  <c r="J95" i="43" s="1"/>
  <c r="J96" i="43" s="1"/>
  <c r="J97" i="43" s="1"/>
  <c r="J98" i="43" s="1"/>
  <c r="J99" i="43" s="1"/>
  <c r="E90" i="43"/>
  <c r="I85" i="43"/>
  <c r="H85" i="43"/>
  <c r="E82" i="43"/>
  <c r="E81" i="43"/>
  <c r="E80" i="43"/>
  <c r="E79" i="43"/>
  <c r="E78" i="43"/>
  <c r="E77" i="43"/>
  <c r="E76" i="43"/>
  <c r="E75" i="43"/>
  <c r="E74" i="43"/>
  <c r="G74" i="43" s="1"/>
  <c r="J73" i="43"/>
  <c r="J74" i="43" s="1"/>
  <c r="J75" i="43" s="1"/>
  <c r="J76" i="43" s="1"/>
  <c r="J77" i="43" s="1"/>
  <c r="J78" i="43" s="1"/>
  <c r="J79" i="43" s="1"/>
  <c r="J80" i="43" s="1"/>
  <c r="J81" i="43" s="1"/>
  <c r="J82" i="43" s="1"/>
  <c r="E73" i="43"/>
  <c r="I68" i="43"/>
  <c r="H68" i="43"/>
  <c r="E65" i="43"/>
  <c r="E64" i="43"/>
  <c r="E63" i="43"/>
  <c r="E62" i="43"/>
  <c r="E61" i="43"/>
  <c r="E60" i="43"/>
  <c r="E59" i="43"/>
  <c r="E58" i="43"/>
  <c r="E57" i="43"/>
  <c r="J56" i="43"/>
  <c r="J57" i="43" s="1"/>
  <c r="J58" i="43" s="1"/>
  <c r="J59" i="43" s="1"/>
  <c r="J60" i="43" s="1"/>
  <c r="J61" i="43" s="1"/>
  <c r="J62" i="43" s="1"/>
  <c r="J63" i="43" s="1"/>
  <c r="J64" i="43" s="1"/>
  <c r="J65" i="43" s="1"/>
  <c r="E56" i="43"/>
  <c r="G56" i="43" s="1"/>
  <c r="I51" i="43"/>
  <c r="H51" i="43"/>
  <c r="E48" i="43"/>
  <c r="E47" i="43"/>
  <c r="E46" i="43"/>
  <c r="E45" i="43"/>
  <c r="E44" i="43"/>
  <c r="E43" i="43"/>
  <c r="E42" i="43"/>
  <c r="E41" i="43"/>
  <c r="E40" i="43"/>
  <c r="G40" i="43" s="1"/>
  <c r="J39" i="43"/>
  <c r="J40" i="43" s="1"/>
  <c r="J41" i="43" s="1"/>
  <c r="J42" i="43" s="1"/>
  <c r="J43" i="43" s="1"/>
  <c r="J44" i="43" s="1"/>
  <c r="J45" i="43" s="1"/>
  <c r="J46" i="43" s="1"/>
  <c r="J47" i="43" s="1"/>
  <c r="J48" i="43" s="1"/>
  <c r="E39" i="43"/>
  <c r="I34" i="43"/>
  <c r="H34" i="43"/>
  <c r="J22" i="43"/>
  <c r="J23" i="43" s="1"/>
  <c r="J24" i="43" s="1"/>
  <c r="J25" i="43" s="1"/>
  <c r="J26" i="43" s="1"/>
  <c r="J27" i="43" s="1"/>
  <c r="J28" i="43" s="1"/>
  <c r="J29" i="43" s="1"/>
  <c r="J30" i="43" s="1"/>
  <c r="J31" i="43" s="1"/>
  <c r="E15" i="43"/>
  <c r="E14" i="43"/>
  <c r="D13" i="43"/>
  <c r="C13" i="43"/>
  <c r="E12" i="43"/>
  <c r="E11" i="43"/>
  <c r="E10" i="43"/>
  <c r="E9" i="43"/>
  <c r="E8" i="43"/>
  <c r="E7" i="43"/>
  <c r="E6" i="43"/>
  <c r="G6" i="43" s="1"/>
  <c r="J5" i="43"/>
  <c r="J6" i="43" s="1"/>
  <c r="J7" i="43" s="1"/>
  <c r="J8" i="43" s="1"/>
  <c r="J9" i="43" s="1"/>
  <c r="J10" i="43" s="1"/>
  <c r="J11" i="43" s="1"/>
  <c r="J12" i="43" s="1"/>
  <c r="J13" i="43" s="1"/>
  <c r="J14" i="43" s="1"/>
  <c r="E5" i="43"/>
  <c r="G41" i="43" l="1"/>
  <c r="GW36" i="3"/>
  <c r="GM36" i="3"/>
  <c r="G194" i="43"/>
  <c r="G195" i="43" s="1"/>
  <c r="G196" i="43" s="1"/>
  <c r="G197" i="43" s="1"/>
  <c r="G198" i="43" s="1"/>
  <c r="G199" i="43" s="1"/>
  <c r="G200" i="43" s="1"/>
  <c r="G201" i="43" s="1"/>
  <c r="X34" i="42"/>
  <c r="G416" i="43"/>
  <c r="G417" i="43" s="1"/>
  <c r="G418" i="43" s="1"/>
  <c r="G419" i="43" s="1"/>
  <c r="G420" i="43" s="1"/>
  <c r="G421" i="43" s="1"/>
  <c r="G422" i="43" s="1"/>
  <c r="G112" i="43"/>
  <c r="G113" i="43" s="1"/>
  <c r="G114" i="43" s="1"/>
  <c r="G115" i="43" s="1"/>
  <c r="G116" i="43" s="1"/>
  <c r="G126" i="43"/>
  <c r="G313" i="43"/>
  <c r="G314" i="43" s="1"/>
  <c r="G315" i="43" s="1"/>
  <c r="G316" i="43" s="1"/>
  <c r="G317" i="43" s="1"/>
  <c r="G318" i="43" s="1"/>
  <c r="G319" i="43" s="1"/>
  <c r="G320" i="43" s="1"/>
  <c r="G177" i="43"/>
  <c r="G178" i="43" s="1"/>
  <c r="G179" i="43" s="1"/>
  <c r="G180" i="43" s="1"/>
  <c r="G181" i="43" s="1"/>
  <c r="G182" i="43" s="1"/>
  <c r="G183" i="43" s="1"/>
  <c r="G184" i="43" s="1"/>
  <c r="G211" i="43"/>
  <c r="G212" i="43" s="1"/>
  <c r="G213" i="43" s="1"/>
  <c r="G214" i="43" s="1"/>
  <c r="G215" i="43" s="1"/>
  <c r="G216" i="43" s="1"/>
  <c r="G217" i="43" s="1"/>
  <c r="G218" i="43" s="1"/>
  <c r="G228" i="43"/>
  <c r="G229" i="43" s="1"/>
  <c r="G230" i="43" s="1"/>
  <c r="G231" i="43" s="1"/>
  <c r="G232" i="43" s="1"/>
  <c r="G233" i="43" s="1"/>
  <c r="G234" i="43" s="1"/>
  <c r="G235" i="43" s="1"/>
  <c r="G397" i="43"/>
  <c r="G398" i="43" s="1"/>
  <c r="G399" i="43" s="1"/>
  <c r="G400" i="43" s="1"/>
  <c r="G401" i="43" s="1"/>
  <c r="G402" i="43" s="1"/>
  <c r="G403" i="43" s="1"/>
  <c r="G404" i="43" s="1"/>
  <c r="G405" i="43" s="1"/>
  <c r="G406" i="43" s="1"/>
  <c r="E13" i="43"/>
  <c r="G279" i="43"/>
  <c r="G280" i="43" s="1"/>
  <c r="G281" i="43" s="1"/>
  <c r="G282" i="43" s="1"/>
  <c r="G283" i="43" s="1"/>
  <c r="G284" i="43" s="1"/>
  <c r="G285" i="43" s="1"/>
  <c r="G286" i="43" s="1"/>
  <c r="G296" i="43"/>
  <c r="G297" i="43" s="1"/>
  <c r="G298" i="43" s="1"/>
  <c r="G299" i="43" s="1"/>
  <c r="G300" i="43" s="1"/>
  <c r="G301" i="43" s="1"/>
  <c r="G302" i="43" s="1"/>
  <c r="G303" i="43" s="1"/>
  <c r="G92" i="43"/>
  <c r="G330" i="43"/>
  <c r="G331" i="43" s="1"/>
  <c r="G332" i="43" s="1"/>
  <c r="G333" i="43" s="1"/>
  <c r="G93" i="43"/>
  <c r="G94" i="43" s="1"/>
  <c r="G95" i="43" s="1"/>
  <c r="G96" i="43" s="1"/>
  <c r="G97" i="43" s="1"/>
  <c r="G98" i="43" s="1"/>
  <c r="G99" i="43" s="1"/>
  <c r="G160" i="43"/>
  <c r="G161" i="43" s="1"/>
  <c r="G162" i="43" s="1"/>
  <c r="G163" i="43" s="1"/>
  <c r="G164" i="43" s="1"/>
  <c r="G165" i="43" s="1"/>
  <c r="G166" i="43" s="1"/>
  <c r="G167" i="43" s="1"/>
  <c r="G244" i="43"/>
  <c r="G245" i="43" s="1"/>
  <c r="G246" i="43" s="1"/>
  <c r="G247" i="43" s="1"/>
  <c r="G248" i="43" s="1"/>
  <c r="G249" i="43" s="1"/>
  <c r="G250" i="43" s="1"/>
  <c r="G251" i="43" s="1"/>
  <c r="G252" i="43" s="1"/>
  <c r="G127" i="43"/>
  <c r="G128" i="43" s="1"/>
  <c r="G129" i="43" s="1"/>
  <c r="G57" i="43"/>
  <c r="G58" i="43" s="1"/>
  <c r="G59" i="43" s="1"/>
  <c r="G60" i="43" s="1"/>
  <c r="G61" i="43" s="1"/>
  <c r="G62" i="43" s="1"/>
  <c r="G63" i="43" s="1"/>
  <c r="G64" i="43" s="1"/>
  <c r="G65" i="43" s="1"/>
  <c r="G347" i="43"/>
  <c r="G348" i="43" s="1"/>
  <c r="G349" i="43" s="1"/>
  <c r="G350" i="43" s="1"/>
  <c r="G351" i="43" s="1"/>
  <c r="G352" i="43" s="1"/>
  <c r="G353" i="43" s="1"/>
  <c r="G354" i="43" s="1"/>
  <c r="G381" i="43"/>
  <c r="G382" i="43" s="1"/>
  <c r="G383" i="43" s="1"/>
  <c r="G384" i="43" s="1"/>
  <c r="G385" i="43" s="1"/>
  <c r="G386" i="43" s="1"/>
  <c r="G387" i="43" s="1"/>
  <c r="G388" i="43" s="1"/>
  <c r="H17" i="43"/>
  <c r="G7" i="43"/>
  <c r="G8" i="43" s="1"/>
  <c r="G9" i="43" s="1"/>
  <c r="G10" i="43" s="1"/>
  <c r="G11" i="43" s="1"/>
  <c r="G12" i="43" s="1"/>
  <c r="J35" i="42"/>
  <c r="X35" i="42"/>
  <c r="G334" i="43"/>
  <c r="G335" i="43" s="1"/>
  <c r="G336" i="43" s="1"/>
  <c r="G337" i="43" s="1"/>
  <c r="G42" i="43"/>
  <c r="G43" i="43" s="1"/>
  <c r="G44" i="43" s="1"/>
  <c r="G45" i="43" s="1"/>
  <c r="G46" i="43" s="1"/>
  <c r="G47" i="43" s="1"/>
  <c r="G48" i="43" s="1"/>
  <c r="G75" i="43"/>
  <c r="G76" i="43" s="1"/>
  <c r="G77" i="43" s="1"/>
  <c r="G78" i="43" s="1"/>
  <c r="G79" i="43" s="1"/>
  <c r="G80" i="43" s="1"/>
  <c r="G81" i="43" s="1"/>
  <c r="G82" i="43" s="1"/>
  <c r="G130" i="43"/>
  <c r="G131" i="43" s="1"/>
  <c r="G132" i="43" s="1"/>
  <c r="G133" i="43" s="1"/>
  <c r="G143" i="43"/>
  <c r="G144" i="43" s="1"/>
  <c r="G145" i="43" s="1"/>
  <c r="G146" i="43" s="1"/>
  <c r="G147" i="43" s="1"/>
  <c r="G148" i="43" s="1"/>
  <c r="G149" i="43" s="1"/>
  <c r="G150" i="43" s="1"/>
  <c r="G262" i="43"/>
  <c r="G263" i="43" s="1"/>
  <c r="G264" i="43" s="1"/>
  <c r="G265" i="43" s="1"/>
  <c r="G266" i="43" s="1"/>
  <c r="G267" i="43" s="1"/>
  <c r="G268" i="43" s="1"/>
  <c r="G269" i="43" s="1"/>
  <c r="G364" i="43"/>
  <c r="G365" i="43" s="1"/>
  <c r="G366" i="43" s="1"/>
  <c r="G367" i="43" s="1"/>
  <c r="G368" i="43" s="1"/>
  <c r="G369" i="43" s="1"/>
  <c r="G370" i="43" s="1"/>
  <c r="G371" i="43" s="1"/>
  <c r="G13" i="43" l="1"/>
  <c r="E11" i="38"/>
  <c r="G11" i="38" s="1"/>
  <c r="G12" i="38" s="1"/>
  <c r="E20" i="38"/>
  <c r="E18" i="38"/>
  <c r="E17" i="38"/>
  <c r="E16" i="38"/>
  <c r="E13" i="38"/>
  <c r="J98" i="2"/>
  <c r="J97" i="2"/>
  <c r="J99" i="2" s="1"/>
  <c r="G13" i="38" l="1"/>
  <c r="G14" i="38" s="1"/>
  <c r="G15" i="38" s="1"/>
  <c r="G16" i="38" s="1"/>
  <c r="G17" i="38" s="1"/>
  <c r="G18" i="38" s="1"/>
  <c r="G19" i="38" s="1"/>
  <c r="G20" i="38" s="1"/>
  <c r="G21" i="38" l="1"/>
  <c r="G22" i="38" s="1"/>
  <c r="G23" i="38" s="1"/>
  <c r="G24" i="38" s="1"/>
  <c r="G25" i="38" s="1"/>
  <c r="G26" i="38" s="1"/>
  <c r="G27" i="38" s="1"/>
  <c r="G28" i="38" s="1"/>
  <c r="G29" i="38" s="1"/>
  <c r="G30" i="38" s="1"/>
  <c r="G31" i="38" s="1"/>
  <c r="G32" i="38" s="1"/>
  <c r="G33" i="38" s="1"/>
  <c r="G34" i="38" s="1"/>
  <c r="G35" i="38" s="1"/>
  <c r="G36" i="38" s="1"/>
  <c r="G37" i="38" s="1"/>
  <c r="G38" i="38" s="1"/>
  <c r="G39" i="38" s="1"/>
  <c r="G40" i="38" s="1"/>
  <c r="G41" i="38" s="1"/>
  <c r="G42" i="38" s="1"/>
  <c r="G43" i="38" s="1"/>
  <c r="G44" i="38" s="1"/>
  <c r="G45" i="38" s="1"/>
  <c r="G46" i="38" s="1"/>
  <c r="G47" i="38" s="1"/>
  <c r="G48" i="38" s="1"/>
  <c r="G49" i="38" s="1"/>
  <c r="G50" i="38" s="1"/>
  <c r="G51" i="38" s="1"/>
  <c r="G52" i="38" s="1"/>
  <c r="G53" i="38" s="1"/>
  <c r="G54" i="38" s="1"/>
  <c r="G55" i="38" s="1"/>
  <c r="G56" i="38" s="1"/>
  <c r="G57" i="38" s="1"/>
  <c r="G58" i="38" s="1"/>
  <c r="G59" i="38" s="1"/>
  <c r="G60" i="38" s="1"/>
  <c r="G61" i="38" s="1"/>
  <c r="G62" i="38" s="1"/>
  <c r="G63" i="38" s="1"/>
  <c r="G64" i="38" s="1"/>
  <c r="G65" i="38" s="1"/>
  <c r="G66" i="38" s="1"/>
  <c r="G67" i="38" s="1"/>
  <c r="G68" i="38" s="1"/>
  <c r="G69" i="38" s="1"/>
  <c r="G70" i="38" s="1"/>
  <c r="G71" i="38" s="1"/>
  <c r="G72" i="38" s="1"/>
  <c r="G73" i="38" s="1"/>
  <c r="G74" i="38" s="1"/>
  <c r="G75" i="38" s="1"/>
  <c r="G76" i="38" s="1"/>
  <c r="G77" i="38" s="1"/>
  <c r="G78" i="38" s="1"/>
  <c r="G79" i="38" s="1"/>
  <c r="G80" i="38" s="1"/>
  <c r="G81" i="38" s="1"/>
  <c r="G82" i="38" s="1"/>
  <c r="G83" i="38" s="1"/>
  <c r="G84" i="38" s="1"/>
  <c r="G85" i="38" s="1"/>
  <c r="G86" i="38" s="1"/>
  <c r="G87" i="38" s="1"/>
  <c r="G88" i="38" s="1"/>
  <c r="G89" i="38" s="1"/>
  <c r="G90" i="38" s="1"/>
  <c r="G91" i="38" s="1"/>
  <c r="G92" i="38" s="1"/>
  <c r="G93" i="38" s="1"/>
  <c r="G94" i="38" s="1"/>
  <c r="G95" i="38" s="1"/>
  <c r="G96" i="38" s="1"/>
  <c r="G97" i="38" s="1"/>
  <c r="G98" i="38" s="1"/>
  <c r="G99" i="38" s="1"/>
  <c r="G100" i="38" s="1"/>
  <c r="G101" i="38" s="1"/>
  <c r="G102" i="38" s="1"/>
  <c r="G103" i="38" s="1"/>
  <c r="G104" i="38" s="1"/>
  <c r="G105" i="38" s="1"/>
  <c r="G106" i="38" s="1"/>
  <c r="G107" i="38" s="1"/>
  <c r="G108" i="38" s="1"/>
  <c r="G109" i="38" s="1"/>
  <c r="G110" i="38" s="1"/>
  <c r="G111" i="38" s="1"/>
  <c r="G112" i="38" s="1"/>
  <c r="G113" i="38" s="1"/>
  <c r="G114" i="38" s="1"/>
  <c r="G115" i="38" s="1"/>
  <c r="G116" i="38" s="1"/>
  <c r="G117" i="38" s="1"/>
  <c r="G118" i="38" s="1"/>
  <c r="G119" i="38" s="1"/>
  <c r="G120" i="38" s="1"/>
  <c r="G121" i="38" s="1"/>
  <c r="G122" i="38" s="1"/>
  <c r="G123" i="38" s="1"/>
  <c r="G124" i="38" s="1"/>
  <c r="G125" i="38" s="1"/>
  <c r="G126" i="38" s="1"/>
  <c r="G127" i="38" s="1"/>
  <c r="G128" i="38" s="1"/>
  <c r="G129" i="38" s="1"/>
  <c r="G130" i="38" s="1"/>
  <c r="G131" i="38" s="1"/>
  <c r="G132" i="38" s="1"/>
  <c r="G133" i="38" s="1"/>
  <c r="G134" i="38" s="1"/>
  <c r="G135" i="38" s="1"/>
  <c r="G136" i="38" s="1"/>
  <c r="G137" i="38" s="1"/>
  <c r="G138" i="38" s="1"/>
  <c r="G139" i="38" s="1"/>
  <c r="G140" i="38" s="1"/>
  <c r="G141" i="38" s="1"/>
  <c r="G142" i="38" s="1"/>
  <c r="G143" i="38" s="1"/>
  <c r="G144" i="38" s="1"/>
  <c r="G145" i="38" s="1"/>
  <c r="G146" i="38" s="1"/>
  <c r="G147" i="38" s="1"/>
  <c r="G148" i="38" s="1"/>
  <c r="G149" i="38" s="1"/>
  <c r="G150" i="38" s="1"/>
  <c r="G151" i="38" s="1"/>
  <c r="G152" i="38" s="1"/>
  <c r="G153" i="38" s="1"/>
  <c r="G154" i="38" s="1"/>
  <c r="G155" i="38" s="1"/>
  <c r="G156" i="38" s="1"/>
  <c r="G157" i="38" s="1"/>
  <c r="G158" i="38" s="1"/>
  <c r="G159" i="38" s="1"/>
  <c r="G160" i="38" s="1"/>
  <c r="G161" i="38" s="1"/>
  <c r="G162" i="38" s="1"/>
  <c r="G163" i="38" s="1"/>
  <c r="G164" i="38" s="1"/>
  <c r="G165" i="38" s="1"/>
  <c r="G166" i="38" s="1"/>
  <c r="G167" i="38" s="1"/>
  <c r="G168" i="38" s="1"/>
  <c r="G169" i="38" s="1"/>
  <c r="G170" i="38" s="1"/>
  <c r="G171" i="38" s="1"/>
  <c r="G172" i="38" s="1"/>
  <c r="G173" i="38" s="1"/>
  <c r="G174" i="38" s="1"/>
  <c r="G175" i="38" s="1"/>
  <c r="G176" i="38" s="1"/>
  <c r="G177" i="38" s="1"/>
  <c r="G178" i="38" s="1"/>
  <c r="G179" i="38" s="1"/>
  <c r="G180" i="38" s="1"/>
  <c r="G181" i="38" s="1"/>
  <c r="G182" i="38" s="1"/>
  <c r="G183" i="38" s="1"/>
  <c r="G184" i="38" s="1"/>
  <c r="G185" i="38" s="1"/>
  <c r="G186" i="38" s="1"/>
  <c r="G187" i="38" s="1"/>
  <c r="G188" i="38" s="1"/>
  <c r="G189" i="38" s="1"/>
  <c r="G190" i="38" s="1"/>
  <c r="G191" i="38" s="1"/>
  <c r="G192" i="38" s="1"/>
  <c r="G193" i="38" s="1"/>
  <c r="G194" i="38" s="1"/>
  <c r="G195" i="38" s="1"/>
  <c r="G196" i="38" s="1"/>
  <c r="G197" i="38" s="1"/>
  <c r="G198" i="38" s="1"/>
  <c r="G199" i="38" s="1"/>
  <c r="G200" i="38" s="1"/>
  <c r="G201" i="38" s="1"/>
  <c r="G202" i="38" s="1"/>
  <c r="G203" i="38" s="1"/>
  <c r="G204" i="38" s="1"/>
  <c r="G205" i="38" s="1"/>
  <c r="G206" i="38" s="1"/>
  <c r="G207" i="38" s="1"/>
  <c r="G208" i="38" s="1"/>
  <c r="G209" i="38" s="1"/>
  <c r="G210" i="38" s="1"/>
  <c r="G211" i="38" s="1"/>
  <c r="G212" i="38" s="1"/>
  <c r="G213" i="38" s="1"/>
  <c r="G214" i="38" s="1"/>
  <c r="G215" i="38" s="1"/>
  <c r="G216" i="38" s="1"/>
  <c r="G217" i="38" s="1"/>
  <c r="G218" i="38" s="1"/>
  <c r="G219" i="38" s="1"/>
  <c r="G220" i="38" s="1"/>
  <c r="G221" i="38" s="1"/>
  <c r="G222" i="38" s="1"/>
  <c r="G223" i="38" s="1"/>
  <c r="G224" i="38" s="1"/>
  <c r="G225" i="38" s="1"/>
  <c r="G226" i="38" s="1"/>
  <c r="G227" i="38" s="1"/>
  <c r="G228" i="38" s="1"/>
  <c r="G229" i="38" s="1"/>
  <c r="G230" i="38" s="1"/>
  <c r="G231" i="38" s="1"/>
  <c r="G232" i="38" s="1"/>
  <c r="G233" i="38" s="1"/>
  <c r="G234" i="38" s="1"/>
  <c r="G235" i="38" s="1"/>
  <c r="G236" i="38" s="1"/>
  <c r="G237" i="38" s="1"/>
  <c r="G238" i="38" s="1"/>
  <c r="G239" i="38" s="1"/>
  <c r="G240" i="38" s="1"/>
  <c r="G241" i="38" s="1"/>
  <c r="G242" i="38" s="1"/>
  <c r="G243" i="38" s="1"/>
  <c r="G244" i="38" s="1"/>
  <c r="G245" i="38" s="1"/>
  <c r="G246" i="38" s="1"/>
  <c r="G247" i="38" s="1"/>
  <c r="G248" i="38" s="1"/>
  <c r="G249" i="38" s="1"/>
  <c r="G250" i="38" s="1"/>
  <c r="G251" i="38" s="1"/>
  <c r="G252" i="38" s="1"/>
  <c r="G253" i="38" s="1"/>
  <c r="G254" i="38" s="1"/>
  <c r="G255" i="38" s="1"/>
  <c r="G256" i="38" s="1"/>
  <c r="G257" i="38" s="1"/>
  <c r="G258" i="38" s="1"/>
  <c r="G259" i="38" s="1"/>
  <c r="G260" i="38" s="1"/>
  <c r="G261" i="38" s="1"/>
  <c r="G262" i="38" s="1"/>
  <c r="G263" i="38" s="1"/>
  <c r="G264" i="38" s="1"/>
  <c r="G265" i="38" s="1"/>
  <c r="G266" i="38" s="1"/>
  <c r="G267" i="38" s="1"/>
  <c r="G268" i="38" s="1"/>
  <c r="G269" i="38" s="1"/>
  <c r="G270" i="38" s="1"/>
  <c r="G271" i="38" s="1"/>
  <c r="G272" i="38" s="1"/>
  <c r="G273" i="38" s="1"/>
  <c r="G274" i="38" s="1"/>
  <c r="G275" i="38" s="1"/>
  <c r="G276" i="38" s="1"/>
  <c r="G277" i="38" s="1"/>
  <c r="G278" i="38" s="1"/>
  <c r="G279" i="38" s="1"/>
  <c r="G280" i="38" s="1"/>
  <c r="G281" i="38" s="1"/>
  <c r="G282" i="38" s="1"/>
  <c r="G283" i="38" s="1"/>
  <c r="G284" i="38" s="1"/>
  <c r="G285" i="38" s="1"/>
  <c r="G286" i="38" s="1"/>
  <c r="G287" i="38" s="1"/>
  <c r="G288" i="38" s="1"/>
  <c r="G289" i="38" s="1"/>
  <c r="G290" i="38" s="1"/>
  <c r="G291" i="38" s="1"/>
  <c r="G292" i="38" s="1"/>
  <c r="G293" i="38" s="1"/>
  <c r="G294" i="38" s="1"/>
  <c r="G295" i="38" s="1"/>
  <c r="G296" i="38" s="1"/>
  <c r="G297" i="38" s="1"/>
  <c r="G298" i="38" s="1"/>
  <c r="G299" i="38" s="1"/>
  <c r="G300" i="38" s="1"/>
  <c r="G301" i="38" s="1"/>
  <c r="G302" i="38" s="1"/>
  <c r="G303" i="38" s="1"/>
  <c r="G304" i="38" s="1"/>
  <c r="G305" i="38" s="1"/>
  <c r="G306" i="38" s="1"/>
  <c r="G307" i="38" s="1"/>
  <c r="G308" i="38" s="1"/>
  <c r="G309" i="38" s="1"/>
  <c r="G310" i="38" s="1"/>
  <c r="G311" i="38" s="1"/>
  <c r="G312" i="38" s="1"/>
  <c r="G313" i="38" s="1"/>
  <c r="G314" i="38" s="1"/>
  <c r="G315" i="38" s="1"/>
  <c r="G316" i="38" s="1"/>
  <c r="G317" i="38" s="1"/>
  <c r="G318" i="38" s="1"/>
  <c r="G319" i="38" s="1"/>
  <c r="G320" i="38" s="1"/>
  <c r="G321" i="38" s="1"/>
  <c r="G322" i="38" s="1"/>
  <c r="G323" i="38" s="1"/>
  <c r="G324" i="38" s="1"/>
  <c r="G325" i="38" s="1"/>
  <c r="G326" i="38" s="1"/>
  <c r="G327" i="38" s="1"/>
  <c r="G328" i="38" s="1"/>
  <c r="G329" i="38" s="1"/>
  <c r="G330" i="38" s="1"/>
  <c r="G331" i="38" s="1"/>
  <c r="G332" i="38" s="1"/>
  <c r="G333" i="38" s="1"/>
  <c r="G334" i="38" s="1"/>
  <c r="G335" i="38" s="1"/>
  <c r="G336" i="38" s="1"/>
  <c r="G337" i="38" s="1"/>
  <c r="G338" i="38" s="1"/>
  <c r="G339" i="38" s="1"/>
  <c r="G340" i="38" s="1"/>
  <c r="G341" i="38" s="1"/>
  <c r="G342" i="38" s="1"/>
  <c r="G343" i="38" s="1"/>
  <c r="G344" i="38" s="1"/>
  <c r="G345" i="38" s="1"/>
  <c r="G346" i="38" s="1"/>
  <c r="G347" i="38" s="1"/>
  <c r="G348" i="38" s="1"/>
  <c r="G349" i="38" s="1"/>
  <c r="G350" i="38" s="1"/>
  <c r="G351" i="38" s="1"/>
  <c r="G352" i="38" s="1"/>
  <c r="G353" i="38" s="1"/>
  <c r="G354" i="38" s="1"/>
  <c r="G355" i="38" s="1"/>
  <c r="G356" i="38" s="1"/>
  <c r="G357" i="38" s="1"/>
  <c r="G358" i="38" s="1"/>
  <c r="G359" i="38" s="1"/>
  <c r="G360" i="38" s="1"/>
  <c r="G361" i="38" s="1"/>
  <c r="G362" i="38" s="1"/>
  <c r="G363" i="38" s="1"/>
  <c r="G364" i="38" s="1"/>
  <c r="G365" i="38" s="1"/>
  <c r="G366" i="38" s="1"/>
  <c r="G367" i="38" s="1"/>
  <c r="G368" i="38" s="1"/>
  <c r="G369" i="38" s="1"/>
  <c r="G370" i="38" s="1"/>
  <c r="G371" i="38" s="1"/>
  <c r="G372" i="38" s="1"/>
  <c r="G373" i="38" s="1"/>
  <c r="G374" i="38" s="1"/>
  <c r="G375" i="38" s="1"/>
  <c r="G376" i="38" s="1"/>
  <c r="G377" i="38" s="1"/>
  <c r="G378" i="38" s="1"/>
  <c r="G379" i="38" s="1"/>
  <c r="G380" i="38" s="1"/>
  <c r="G381" i="38" s="1"/>
  <c r="G382" i="38" s="1"/>
  <c r="G383" i="38" s="1"/>
  <c r="G384" i="38" s="1"/>
  <c r="G385" i="38" s="1"/>
  <c r="G386" i="38" s="1"/>
  <c r="G387" i="38" s="1"/>
  <c r="G388" i="38" s="1"/>
  <c r="G389" i="38" s="1"/>
  <c r="G390" i="38" s="1"/>
  <c r="G391" i="38" s="1"/>
  <c r="G392" i="38" s="1"/>
  <c r="G393" i="38" s="1"/>
  <c r="G394" i="38" s="1"/>
  <c r="G395" i="38" s="1"/>
  <c r="G396" i="38" s="1"/>
  <c r="G397" i="38" s="1"/>
  <c r="G398" i="38" s="1"/>
  <c r="G399" i="38" s="1"/>
  <c r="G400" i="38" s="1"/>
  <c r="G401" i="38" s="1"/>
  <c r="G402" i="38" s="1"/>
  <c r="G403" i="38" s="1"/>
  <c r="G404" i="38" s="1"/>
  <c r="G405" i="38" s="1"/>
  <c r="G406" i="38" s="1"/>
  <c r="G407" i="38" s="1"/>
  <c r="G408" i="38" s="1"/>
  <c r="G409" i="38" s="1"/>
  <c r="G410" i="38" s="1"/>
  <c r="G411" i="38" s="1"/>
  <c r="G412" i="38" s="1"/>
  <c r="G413" i="38" s="1"/>
  <c r="G414" i="38" s="1"/>
  <c r="G415" i="38" s="1"/>
  <c r="G416" i="38" s="1"/>
  <c r="G417" i="38" s="1"/>
  <c r="G418" i="38" s="1"/>
  <c r="G419" i="38" s="1"/>
  <c r="G420" i="38" s="1"/>
  <c r="G421" i="38" s="1"/>
  <c r="G422" i="38" s="1"/>
  <c r="G423" i="38" s="1"/>
  <c r="G424" i="38" s="1"/>
  <c r="G425" i="38" s="1"/>
  <c r="G426" i="38" s="1"/>
  <c r="G427" i="38" s="1"/>
  <c r="G428" i="38" s="1"/>
  <c r="G429" i="38" s="1"/>
  <c r="G430" i="38" s="1"/>
  <c r="G431" i="38" s="1"/>
  <c r="G432" i="38" s="1"/>
  <c r="G433" i="38" s="1"/>
  <c r="G434" i="38" s="1"/>
  <c r="G435" i="38" s="1"/>
  <c r="G436" i="38" s="1"/>
  <c r="G437" i="38" s="1"/>
  <c r="G438" i="38" s="1"/>
  <c r="G439" i="38" s="1"/>
  <c r="G440" i="38" s="1"/>
  <c r="G441" i="38" s="1"/>
  <c r="G442" i="38" s="1"/>
  <c r="G443" i="38" s="1"/>
  <c r="G444" i="38" s="1"/>
  <c r="G445" i="38" s="1"/>
  <c r="G446" i="38" s="1"/>
  <c r="G447" i="38" s="1"/>
  <c r="G448" i="38" s="1"/>
  <c r="G449" i="38" s="1"/>
  <c r="G450" i="38" s="1"/>
  <c r="G451" i="38" s="1"/>
  <c r="G452" i="38" s="1"/>
  <c r="G453" i="38" s="1"/>
  <c r="G454" i="38" s="1"/>
  <c r="G455" i="38" s="1"/>
  <c r="G456" i="38" s="1"/>
  <c r="G457" i="38" s="1"/>
  <c r="G458" i="38" s="1"/>
  <c r="G459" i="38" s="1"/>
  <c r="G460" i="38" s="1"/>
  <c r="G461" i="38" s="1"/>
  <c r="G462" i="38" s="1"/>
  <c r="G463" i="38" s="1"/>
  <c r="G464" i="38" s="1"/>
  <c r="G465" i="38" s="1"/>
  <c r="G466" i="38" s="1"/>
  <c r="G467" i="38" s="1"/>
  <c r="G468" i="38" s="1"/>
  <c r="G469" i="38" s="1"/>
  <c r="G470" i="38" s="1"/>
  <c r="G471" i="38" s="1"/>
  <c r="G472" i="38" s="1"/>
  <c r="G473" i="38" s="1"/>
  <c r="G474" i="38" s="1"/>
  <c r="G475" i="38" s="1"/>
  <c r="G476" i="38" s="1"/>
  <c r="G477" i="38" s="1"/>
  <c r="G478" i="38" s="1"/>
  <c r="G479" i="38" s="1"/>
  <c r="G480" i="38" s="1"/>
  <c r="G481" i="38" s="1"/>
  <c r="G482" i="38" s="1"/>
  <c r="G483" i="38" s="1"/>
  <c r="G484" i="38" s="1"/>
  <c r="G485" i="38" s="1"/>
  <c r="G486" i="38" s="1"/>
  <c r="G487" i="38" s="1"/>
  <c r="G488" i="38" s="1"/>
  <c r="G489" i="38" s="1"/>
  <c r="G490" i="38" s="1"/>
  <c r="G491" i="38" s="1"/>
  <c r="G492" i="38" s="1"/>
  <c r="G493" i="38" s="1"/>
  <c r="G494" i="38" s="1"/>
  <c r="G495" i="38" s="1"/>
  <c r="G496" i="38" s="1"/>
  <c r="G497" i="38" s="1"/>
  <c r="G498" i="38" s="1"/>
  <c r="G499" i="38" s="1"/>
  <c r="G500" i="38" s="1"/>
  <c r="G501" i="38" s="1"/>
  <c r="G502" i="38" s="1"/>
  <c r="G503" i="38" s="1"/>
  <c r="G504" i="38" s="1"/>
  <c r="G505" i="38" s="1"/>
  <c r="G506" i="38" s="1"/>
  <c r="G507" i="38" s="1"/>
  <c r="G508" i="38" s="1"/>
  <c r="G509" i="38" s="1"/>
  <c r="G510" i="38" s="1"/>
  <c r="G511" i="38" s="1"/>
  <c r="G512" i="38" s="1"/>
  <c r="G513" i="38" s="1"/>
  <c r="G514" i="38" s="1"/>
  <c r="G515" i="38" s="1"/>
  <c r="G516" i="38" s="1"/>
  <c r="G517" i="38" s="1"/>
  <c r="G518" i="38" s="1"/>
  <c r="G519" i="38" s="1"/>
  <c r="G520" i="38" s="1"/>
  <c r="G521" i="38" s="1"/>
  <c r="M34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11" i="3"/>
  <c r="X11" i="3" s="1"/>
  <c r="G36" i="41" l="1"/>
  <c r="AX43" i="42" l="1"/>
  <c r="BL34" i="42"/>
  <c r="AY34" i="42"/>
  <c r="BY33" i="42"/>
  <c r="BL33" i="42"/>
  <c r="AY33" i="42"/>
  <c r="AL33" i="42"/>
  <c r="BY32" i="42"/>
  <c r="BL32" i="42"/>
  <c r="AY32" i="42"/>
  <c r="AL32" i="42"/>
  <c r="BY31" i="42"/>
  <c r="BL31" i="42"/>
  <c r="AY31" i="42"/>
  <c r="AL31" i="42"/>
  <c r="BY30" i="42"/>
  <c r="BL30" i="42"/>
  <c r="AY30" i="42"/>
  <c r="AL30" i="42"/>
  <c r="BY29" i="42"/>
  <c r="BL29" i="42"/>
  <c r="AY29" i="42"/>
  <c r="AL29" i="42"/>
  <c r="BY28" i="42"/>
  <c r="BL28" i="42"/>
  <c r="AY28" i="42"/>
  <c r="AL28" i="42"/>
  <c r="BY27" i="42"/>
  <c r="BL27" i="42"/>
  <c r="AY27" i="42"/>
  <c r="AL27" i="42"/>
  <c r="BY26" i="42"/>
  <c r="BL26" i="42"/>
  <c r="AY26" i="42"/>
  <c r="AL26" i="42"/>
  <c r="BY25" i="42"/>
  <c r="BL25" i="42"/>
  <c r="AY25" i="42"/>
  <c r="AL25" i="42"/>
  <c r="BY24" i="42"/>
  <c r="BL24" i="42"/>
  <c r="AY24" i="42"/>
  <c r="AL24" i="42"/>
  <c r="BY23" i="42"/>
  <c r="BL23" i="42"/>
  <c r="AY23" i="42"/>
  <c r="AL23" i="42"/>
  <c r="BY22" i="42"/>
  <c r="BL22" i="42"/>
  <c r="AY22" i="42"/>
  <c r="AL22" i="42"/>
  <c r="BY21" i="42"/>
  <c r="BL21" i="42"/>
  <c r="AY21" i="42"/>
  <c r="AL21" i="42"/>
  <c r="BY20" i="42"/>
  <c r="BL20" i="42"/>
  <c r="AY20" i="42"/>
  <c r="AL20" i="42"/>
  <c r="BY19" i="42"/>
  <c r="BL19" i="42"/>
  <c r="AY19" i="42"/>
  <c r="AL19" i="42"/>
  <c r="BY18" i="42"/>
  <c r="BL18" i="42"/>
  <c r="AY18" i="42"/>
  <c r="AL18" i="42"/>
  <c r="BY17" i="42"/>
  <c r="BL17" i="42"/>
  <c r="AY17" i="42"/>
  <c r="AL17" i="42"/>
  <c r="BY16" i="42"/>
  <c r="BL16" i="42"/>
  <c r="AY16" i="42"/>
  <c r="AL16" i="42"/>
  <c r="BY15" i="42"/>
  <c r="BL15" i="42"/>
  <c r="AY15" i="42"/>
  <c r="AL15" i="42"/>
  <c r="BY14" i="42"/>
  <c r="BL14" i="42"/>
  <c r="AY14" i="42"/>
  <c r="AL14" i="42"/>
  <c r="BY13" i="42"/>
  <c r="BL13" i="42"/>
  <c r="AY13" i="42"/>
  <c r="AL13" i="42"/>
  <c r="BY12" i="42"/>
  <c r="BL12" i="42"/>
  <c r="AY12" i="42"/>
  <c r="AL12" i="42"/>
  <c r="BY11" i="42"/>
  <c r="BL11" i="42"/>
  <c r="AY11" i="42"/>
  <c r="AL11" i="42"/>
  <c r="BY10" i="42"/>
  <c r="BL10" i="42"/>
  <c r="AY10" i="42"/>
  <c r="AL10" i="42"/>
  <c r="BY9" i="42"/>
  <c r="BL9" i="42"/>
  <c r="AY9" i="42"/>
  <c r="AL9" i="42"/>
  <c r="E10" i="36" s="1"/>
  <c r="AL35" i="42" l="1"/>
  <c r="AY36" i="42"/>
  <c r="BL36" i="42"/>
  <c r="BY35" i="42"/>
  <c r="E36" i="3"/>
  <c r="F36" i="3"/>
  <c r="F37" i="3" s="1"/>
  <c r="I36" i="3"/>
  <c r="I37" i="3" s="1"/>
  <c r="J36" i="3"/>
  <c r="L36" i="3"/>
  <c r="N36" i="3"/>
  <c r="Q36" i="3"/>
  <c r="R36" i="3"/>
  <c r="T36" i="3"/>
  <c r="U36" i="3"/>
  <c r="W36" i="3"/>
  <c r="Z36" i="3"/>
  <c r="AB36" i="3"/>
  <c r="AC36" i="3"/>
  <c r="AE36" i="3"/>
  <c r="AF36" i="3"/>
  <c r="AH36" i="3"/>
  <c r="AJ36" i="3"/>
  <c r="AL36" i="3"/>
  <c r="AM36" i="3"/>
  <c r="AO36" i="3"/>
  <c r="AP36" i="3"/>
  <c r="AR36" i="3"/>
  <c r="AT36" i="3"/>
  <c r="AV36" i="3"/>
  <c r="AW36" i="3"/>
  <c r="AY36" i="3"/>
  <c r="AZ36" i="3"/>
  <c r="BB36" i="3"/>
  <c r="BD36" i="3"/>
  <c r="BF36" i="3"/>
  <c r="BG36" i="3"/>
  <c r="BI36" i="3"/>
  <c r="BJ36" i="3"/>
  <c r="BL36" i="3"/>
  <c r="BN36" i="3"/>
  <c r="BP36" i="3"/>
  <c r="BQ36" i="3"/>
  <c r="BS36" i="3"/>
  <c r="BT36" i="3"/>
  <c r="BV36" i="3"/>
  <c r="BX36" i="3"/>
  <c r="BZ36" i="3"/>
  <c r="CA36" i="3"/>
  <c r="CC36" i="3"/>
  <c r="CD36" i="3"/>
  <c r="CF36" i="3"/>
  <c r="CH36" i="3"/>
  <c r="CJ36" i="3"/>
  <c r="CK36" i="3"/>
  <c r="CM36" i="3"/>
  <c r="CN36" i="3"/>
  <c r="CP36" i="3"/>
  <c r="CR36" i="3"/>
  <c r="CT36" i="3"/>
  <c r="CU36" i="3"/>
  <c r="CW36" i="3"/>
  <c r="CZ36" i="3"/>
  <c r="DB36" i="3"/>
  <c r="DD36" i="3"/>
  <c r="DE36" i="3"/>
  <c r="DG36" i="3"/>
  <c r="DH36" i="3"/>
  <c r="DJ36" i="3"/>
  <c r="DL36" i="3"/>
  <c r="DN36" i="3"/>
  <c r="DO36" i="3"/>
  <c r="DQ36" i="3"/>
  <c r="DR36" i="3"/>
  <c r="DT36" i="3"/>
  <c r="DX36" i="3"/>
  <c r="DY36" i="3"/>
  <c r="EA36" i="3"/>
  <c r="EB36" i="3"/>
  <c r="ED36" i="3"/>
  <c r="EF36" i="3"/>
  <c r="EH36" i="3"/>
  <c r="EI36" i="3"/>
  <c r="EK36" i="3"/>
  <c r="EL36" i="3"/>
  <c r="EN36" i="3"/>
  <c r="EP36" i="3"/>
  <c r="ER36" i="3"/>
  <c r="ES36" i="3"/>
  <c r="EU36" i="3"/>
  <c r="EV36" i="3"/>
  <c r="EX36" i="3"/>
  <c r="EZ36" i="3"/>
  <c r="FB36" i="3"/>
  <c r="FC36" i="3"/>
  <c r="FE36" i="3"/>
  <c r="FF36" i="3"/>
  <c r="FH36" i="3"/>
  <c r="FJ36" i="3"/>
  <c r="FL36" i="3"/>
  <c r="FM36" i="3"/>
  <c r="FO36" i="3"/>
  <c r="FP36" i="3"/>
  <c r="FR36" i="3"/>
  <c r="FT36" i="3"/>
  <c r="FX36" i="3"/>
  <c r="FY36" i="3"/>
  <c r="GA36" i="3"/>
  <c r="GB36" i="3"/>
  <c r="GD36" i="3"/>
  <c r="GF36" i="3"/>
  <c r="K34" i="3"/>
  <c r="F35" i="36" l="1"/>
  <c r="M36" i="3"/>
  <c r="K36" i="3"/>
  <c r="H11" i="3"/>
  <c r="C11" i="6" s="1"/>
  <c r="V11" i="3"/>
  <c r="AG11" i="3"/>
  <c r="AQ11" i="3"/>
  <c r="BA11" i="3"/>
  <c r="BK11" i="3"/>
  <c r="BU11" i="3"/>
  <c r="CE11" i="3"/>
  <c r="CO11" i="3"/>
  <c r="CY11" i="3"/>
  <c r="DI11" i="3"/>
  <c r="DS11" i="3"/>
  <c r="EC11" i="3"/>
  <c r="EM11" i="3"/>
  <c r="EW11" i="3"/>
  <c r="FG11" i="3"/>
  <c r="FQ11" i="3"/>
  <c r="GC11" i="3"/>
  <c r="H12" i="3"/>
  <c r="S12" i="3" s="1"/>
  <c r="AD12" i="3" s="1"/>
  <c r="AN12" i="3" s="1"/>
  <c r="AX12" i="3" s="1"/>
  <c r="BH12" i="3" s="1"/>
  <c r="BR12" i="3" s="1"/>
  <c r="CB12" i="3" s="1"/>
  <c r="CL12" i="3" s="1"/>
  <c r="CV12" i="3" s="1"/>
  <c r="DF12" i="3" s="1"/>
  <c r="D11" i="36" s="1"/>
  <c r="V12" i="3"/>
  <c r="X12" i="3"/>
  <c r="AI12" i="3" s="1"/>
  <c r="AS12" i="3" s="1"/>
  <c r="BC12" i="3" s="1"/>
  <c r="BM12" i="3" s="1"/>
  <c r="BW12" i="3" s="1"/>
  <c r="CG12" i="3" s="1"/>
  <c r="CQ12" i="3" s="1"/>
  <c r="DA12" i="3" s="1"/>
  <c r="DK12" i="3" s="1"/>
  <c r="AG12" i="3"/>
  <c r="AQ12" i="3"/>
  <c r="BA12" i="3"/>
  <c r="BK12" i="3"/>
  <c r="BU12" i="3"/>
  <c r="CE12" i="3"/>
  <c r="CO12" i="3"/>
  <c r="CY12" i="3"/>
  <c r="DI12" i="3"/>
  <c r="DS12" i="3"/>
  <c r="EC12" i="3"/>
  <c r="EM12" i="3"/>
  <c r="EW12" i="3"/>
  <c r="FG12" i="3"/>
  <c r="FQ12" i="3"/>
  <c r="GC12" i="3"/>
  <c r="H13" i="3"/>
  <c r="S13" i="3" s="1"/>
  <c r="AD13" i="3" s="1"/>
  <c r="AN13" i="3" s="1"/>
  <c r="AX13" i="3" s="1"/>
  <c r="BH13" i="3" s="1"/>
  <c r="BR13" i="3" s="1"/>
  <c r="CB13" i="3" s="1"/>
  <c r="CL13" i="3" s="1"/>
  <c r="V13" i="3"/>
  <c r="X13" i="3"/>
  <c r="AI13" i="3" s="1"/>
  <c r="AS13" i="3" s="1"/>
  <c r="BC13" i="3" s="1"/>
  <c r="BM13" i="3" s="1"/>
  <c r="BW13" i="3" s="1"/>
  <c r="CG13" i="3" s="1"/>
  <c r="CQ13" i="3" s="1"/>
  <c r="DA13" i="3" s="1"/>
  <c r="DK13" i="3" s="1"/>
  <c r="AG13" i="3"/>
  <c r="AQ13" i="3"/>
  <c r="BA13" i="3"/>
  <c r="BK13" i="3"/>
  <c r="BU13" i="3"/>
  <c r="CE13" i="3"/>
  <c r="CO13" i="3"/>
  <c r="CY13" i="3"/>
  <c r="DI13" i="3"/>
  <c r="DS13" i="3"/>
  <c r="EC13" i="3"/>
  <c r="EM13" i="3"/>
  <c r="EW13" i="3"/>
  <c r="FG13" i="3"/>
  <c r="FQ13" i="3"/>
  <c r="GC13" i="3"/>
  <c r="H14" i="3"/>
  <c r="S14" i="3" s="1"/>
  <c r="AD14" i="3" s="1"/>
  <c r="AN14" i="3" s="1"/>
  <c r="AX14" i="3" s="1"/>
  <c r="BH14" i="3" s="1"/>
  <c r="BR14" i="3" s="1"/>
  <c r="CB14" i="3" s="1"/>
  <c r="CL14" i="3" s="1"/>
  <c r="CV14" i="3" s="1"/>
  <c r="DF14" i="3" s="1"/>
  <c r="D13" i="36" s="1"/>
  <c r="V14" i="3"/>
  <c r="X14" i="3"/>
  <c r="AG14" i="3"/>
  <c r="AI14" i="3"/>
  <c r="AS14" i="3" s="1"/>
  <c r="BC14" i="3" s="1"/>
  <c r="BM14" i="3" s="1"/>
  <c r="BW14" i="3" s="1"/>
  <c r="CG14" i="3" s="1"/>
  <c r="CQ14" i="3" s="1"/>
  <c r="DA14" i="3" s="1"/>
  <c r="DK14" i="3" s="1"/>
  <c r="AQ14" i="3"/>
  <c r="BA14" i="3"/>
  <c r="BK14" i="3"/>
  <c r="BU14" i="3"/>
  <c r="CE14" i="3"/>
  <c r="CO14" i="3"/>
  <c r="CY14" i="3"/>
  <c r="DI14" i="3"/>
  <c r="DS14" i="3"/>
  <c r="EC14" i="3"/>
  <c r="EM14" i="3"/>
  <c r="EW14" i="3"/>
  <c r="FG14" i="3"/>
  <c r="FQ14" i="3"/>
  <c r="GC14" i="3"/>
  <c r="H15" i="3"/>
  <c r="S15" i="3"/>
  <c r="V15" i="3"/>
  <c r="X15" i="3"/>
  <c r="AI15" i="3" s="1"/>
  <c r="AS15" i="3" s="1"/>
  <c r="BC15" i="3" s="1"/>
  <c r="BM15" i="3" s="1"/>
  <c r="BW15" i="3" s="1"/>
  <c r="CG15" i="3" s="1"/>
  <c r="CQ15" i="3" s="1"/>
  <c r="DA15" i="3" s="1"/>
  <c r="DK15" i="3" s="1"/>
  <c r="AD15" i="3"/>
  <c r="AN15" i="3" s="1"/>
  <c r="AX15" i="3" s="1"/>
  <c r="BH15" i="3" s="1"/>
  <c r="BR15" i="3" s="1"/>
  <c r="CB15" i="3" s="1"/>
  <c r="CL15" i="3" s="1"/>
  <c r="CV15" i="3" s="1"/>
  <c r="DF15" i="3" s="1"/>
  <c r="D14" i="36" s="1"/>
  <c r="AG15" i="3"/>
  <c r="AQ15" i="3"/>
  <c r="BA15" i="3"/>
  <c r="BK15" i="3"/>
  <c r="BU15" i="3"/>
  <c r="CE15" i="3"/>
  <c r="CO15" i="3"/>
  <c r="CY15" i="3"/>
  <c r="DI15" i="3"/>
  <c r="DS15" i="3"/>
  <c r="EC15" i="3"/>
  <c r="EM15" i="3"/>
  <c r="EW15" i="3"/>
  <c r="FG15" i="3"/>
  <c r="FQ15" i="3"/>
  <c r="GC15" i="3"/>
  <c r="H16" i="3"/>
  <c r="S16" i="3" s="1"/>
  <c r="AD16" i="3" s="1"/>
  <c r="AN16" i="3" s="1"/>
  <c r="AX16" i="3" s="1"/>
  <c r="BH16" i="3" s="1"/>
  <c r="BR16" i="3" s="1"/>
  <c r="CB16" i="3" s="1"/>
  <c r="CL16" i="3" s="1"/>
  <c r="CV16" i="3" s="1"/>
  <c r="DF16" i="3" s="1"/>
  <c r="D15" i="36" s="1"/>
  <c r="V16" i="3"/>
  <c r="X16" i="3"/>
  <c r="AI16" i="3" s="1"/>
  <c r="AS16" i="3" s="1"/>
  <c r="BC16" i="3" s="1"/>
  <c r="BM16" i="3" s="1"/>
  <c r="BW16" i="3" s="1"/>
  <c r="CG16" i="3" s="1"/>
  <c r="CQ16" i="3" s="1"/>
  <c r="DA16" i="3" s="1"/>
  <c r="DK16" i="3" s="1"/>
  <c r="AG16" i="3"/>
  <c r="AQ16" i="3"/>
  <c r="BA16" i="3"/>
  <c r="BK16" i="3"/>
  <c r="BU16" i="3"/>
  <c r="CE16" i="3"/>
  <c r="CO16" i="3"/>
  <c r="CY16" i="3"/>
  <c r="DI16" i="3"/>
  <c r="DS16" i="3"/>
  <c r="EC16" i="3"/>
  <c r="EM16" i="3"/>
  <c r="EW16" i="3"/>
  <c r="FG16" i="3"/>
  <c r="FQ16" i="3"/>
  <c r="GC16" i="3"/>
  <c r="H17" i="3"/>
  <c r="S17" i="3" s="1"/>
  <c r="AD17" i="3" s="1"/>
  <c r="AN17" i="3" s="1"/>
  <c r="AX17" i="3" s="1"/>
  <c r="BH17" i="3" s="1"/>
  <c r="BR17" i="3" s="1"/>
  <c r="CB17" i="3" s="1"/>
  <c r="CL17" i="3" s="1"/>
  <c r="CV17" i="3" s="1"/>
  <c r="DF17" i="3" s="1"/>
  <c r="D16" i="36" s="1"/>
  <c r="V17" i="3"/>
  <c r="X17" i="3"/>
  <c r="AI17" i="3" s="1"/>
  <c r="AG17" i="3"/>
  <c r="AQ17" i="3"/>
  <c r="AS17" i="3"/>
  <c r="BA17" i="3"/>
  <c r="BC17" i="3"/>
  <c r="BM17" i="3" s="1"/>
  <c r="BW17" i="3" s="1"/>
  <c r="CG17" i="3" s="1"/>
  <c r="CQ17" i="3" s="1"/>
  <c r="DA17" i="3" s="1"/>
  <c r="DK17" i="3" s="1"/>
  <c r="BK17" i="3"/>
  <c r="BU17" i="3"/>
  <c r="CE17" i="3"/>
  <c r="CO17" i="3"/>
  <c r="CY17" i="3"/>
  <c r="DI17" i="3"/>
  <c r="DS17" i="3"/>
  <c r="EC17" i="3"/>
  <c r="EM17" i="3"/>
  <c r="EW17" i="3"/>
  <c r="FG17" i="3"/>
  <c r="FQ17" i="3"/>
  <c r="GC17" i="3"/>
  <c r="H18" i="3"/>
  <c r="S18" i="3" s="1"/>
  <c r="AD18" i="3" s="1"/>
  <c r="AN18" i="3" s="1"/>
  <c r="AX18" i="3" s="1"/>
  <c r="BH18" i="3" s="1"/>
  <c r="BR18" i="3" s="1"/>
  <c r="CB18" i="3" s="1"/>
  <c r="CL18" i="3" s="1"/>
  <c r="CV18" i="3" s="1"/>
  <c r="DF18" i="3" s="1"/>
  <c r="D17" i="36" s="1"/>
  <c r="V18" i="3"/>
  <c r="X18" i="3"/>
  <c r="AI18" i="3" s="1"/>
  <c r="AS18" i="3" s="1"/>
  <c r="BC18" i="3" s="1"/>
  <c r="BM18" i="3" s="1"/>
  <c r="BW18" i="3" s="1"/>
  <c r="CG18" i="3" s="1"/>
  <c r="CQ18" i="3" s="1"/>
  <c r="DA18" i="3" s="1"/>
  <c r="DK18" i="3" s="1"/>
  <c r="AG18" i="3"/>
  <c r="AQ18" i="3"/>
  <c r="BA18" i="3"/>
  <c r="BK18" i="3"/>
  <c r="BU18" i="3"/>
  <c r="CE18" i="3"/>
  <c r="CO18" i="3"/>
  <c r="CY18" i="3"/>
  <c r="DI18" i="3"/>
  <c r="DS18" i="3"/>
  <c r="EC18" i="3"/>
  <c r="EM18" i="3"/>
  <c r="EW18" i="3"/>
  <c r="FG18" i="3"/>
  <c r="FQ18" i="3"/>
  <c r="GC18" i="3"/>
  <c r="H19" i="3"/>
  <c r="S19" i="3" s="1"/>
  <c r="V19" i="3"/>
  <c r="X19" i="3"/>
  <c r="AI19" i="3" s="1"/>
  <c r="AS19" i="3" s="1"/>
  <c r="BC19" i="3" s="1"/>
  <c r="BM19" i="3" s="1"/>
  <c r="BW19" i="3" s="1"/>
  <c r="CG19" i="3" s="1"/>
  <c r="CQ19" i="3" s="1"/>
  <c r="DA19" i="3" s="1"/>
  <c r="DK19" i="3" s="1"/>
  <c r="AD19" i="3"/>
  <c r="AN19" i="3" s="1"/>
  <c r="AX19" i="3" s="1"/>
  <c r="BH19" i="3" s="1"/>
  <c r="BR19" i="3" s="1"/>
  <c r="CB19" i="3" s="1"/>
  <c r="CL19" i="3" s="1"/>
  <c r="CV19" i="3" s="1"/>
  <c r="DF19" i="3" s="1"/>
  <c r="D18" i="36" s="1"/>
  <c r="AG19" i="3"/>
  <c r="AQ19" i="3"/>
  <c r="BA19" i="3"/>
  <c r="BK19" i="3"/>
  <c r="BU19" i="3"/>
  <c r="CE19" i="3"/>
  <c r="CO19" i="3"/>
  <c r="CY19" i="3"/>
  <c r="DI19" i="3"/>
  <c r="DS19" i="3"/>
  <c r="EC19" i="3"/>
  <c r="EM19" i="3"/>
  <c r="EW19" i="3"/>
  <c r="FG19" i="3"/>
  <c r="FQ19" i="3"/>
  <c r="GC19" i="3"/>
  <c r="H20" i="3"/>
  <c r="S20" i="3" s="1"/>
  <c r="AD20" i="3" s="1"/>
  <c r="AN20" i="3" s="1"/>
  <c r="AX20" i="3" s="1"/>
  <c r="BH20" i="3" s="1"/>
  <c r="BR20" i="3" s="1"/>
  <c r="CB20" i="3" s="1"/>
  <c r="CL20" i="3" s="1"/>
  <c r="CV20" i="3" s="1"/>
  <c r="DF20" i="3" s="1"/>
  <c r="D19" i="36" s="1"/>
  <c r="V20" i="3"/>
  <c r="X20" i="3"/>
  <c r="AG20" i="3"/>
  <c r="AI20" i="3"/>
  <c r="AS20" i="3" s="1"/>
  <c r="BC20" i="3" s="1"/>
  <c r="BM20" i="3" s="1"/>
  <c r="BW20" i="3" s="1"/>
  <c r="CG20" i="3" s="1"/>
  <c r="CQ20" i="3" s="1"/>
  <c r="DA20" i="3" s="1"/>
  <c r="DK20" i="3" s="1"/>
  <c r="DU20" i="3" s="1"/>
  <c r="EE20" i="3" s="1"/>
  <c r="EO20" i="3" s="1"/>
  <c r="EY20" i="3" s="1"/>
  <c r="FI20" i="3" s="1"/>
  <c r="FS20" i="3" s="1"/>
  <c r="AQ20" i="3"/>
  <c r="BA20" i="3"/>
  <c r="BK20" i="3"/>
  <c r="BU20" i="3"/>
  <c r="CE20" i="3"/>
  <c r="CO20" i="3"/>
  <c r="CY20" i="3"/>
  <c r="DI20" i="3"/>
  <c r="DS20" i="3"/>
  <c r="EC20" i="3"/>
  <c r="EM20" i="3"/>
  <c r="EW20" i="3"/>
  <c r="FG20" i="3"/>
  <c r="FQ20" i="3"/>
  <c r="GC20" i="3"/>
  <c r="H21" i="3"/>
  <c r="S21" i="3" s="1"/>
  <c r="AD21" i="3" s="1"/>
  <c r="AN21" i="3" s="1"/>
  <c r="AX21" i="3" s="1"/>
  <c r="BH21" i="3" s="1"/>
  <c r="BR21" i="3" s="1"/>
  <c r="CB21" i="3" s="1"/>
  <c r="CL21" i="3" s="1"/>
  <c r="CV21" i="3" s="1"/>
  <c r="DF21" i="3" s="1"/>
  <c r="D20" i="36" s="1"/>
  <c r="V21" i="3"/>
  <c r="X21" i="3"/>
  <c r="AI21" i="3" s="1"/>
  <c r="AS21" i="3" s="1"/>
  <c r="BC21" i="3" s="1"/>
  <c r="BM21" i="3" s="1"/>
  <c r="BW21" i="3" s="1"/>
  <c r="CG21" i="3" s="1"/>
  <c r="CQ21" i="3" s="1"/>
  <c r="DA21" i="3" s="1"/>
  <c r="DK21" i="3" s="1"/>
  <c r="AG21" i="3"/>
  <c r="AQ21" i="3"/>
  <c r="BA21" i="3"/>
  <c r="BK21" i="3"/>
  <c r="BU21" i="3"/>
  <c r="CE21" i="3"/>
  <c r="CO21" i="3"/>
  <c r="CY21" i="3"/>
  <c r="DI21" i="3"/>
  <c r="DS21" i="3"/>
  <c r="EC21" i="3"/>
  <c r="EM21" i="3"/>
  <c r="EW21" i="3"/>
  <c r="FG21" i="3"/>
  <c r="FQ21" i="3"/>
  <c r="GC21" i="3"/>
  <c r="H22" i="3"/>
  <c r="S22" i="3" s="1"/>
  <c r="AD22" i="3" s="1"/>
  <c r="AN22" i="3" s="1"/>
  <c r="AX22" i="3" s="1"/>
  <c r="BH22" i="3" s="1"/>
  <c r="BR22" i="3" s="1"/>
  <c r="CB22" i="3" s="1"/>
  <c r="CL22" i="3" s="1"/>
  <c r="CV22" i="3" s="1"/>
  <c r="DF22" i="3" s="1"/>
  <c r="D21" i="36" s="1"/>
  <c r="V22" i="3"/>
  <c r="X22" i="3"/>
  <c r="AG22" i="3"/>
  <c r="AI22" i="3"/>
  <c r="AS22" i="3" s="1"/>
  <c r="BC22" i="3" s="1"/>
  <c r="BM22" i="3" s="1"/>
  <c r="BW22" i="3" s="1"/>
  <c r="CG22" i="3" s="1"/>
  <c r="CQ22" i="3" s="1"/>
  <c r="DA22" i="3" s="1"/>
  <c r="DK22" i="3" s="1"/>
  <c r="AQ22" i="3"/>
  <c r="BA22" i="3"/>
  <c r="BK22" i="3"/>
  <c r="BU22" i="3"/>
  <c r="CE22" i="3"/>
  <c r="CO22" i="3"/>
  <c r="CY22" i="3"/>
  <c r="DI22" i="3"/>
  <c r="DS22" i="3"/>
  <c r="EC22" i="3"/>
  <c r="EM22" i="3"/>
  <c r="EW22" i="3"/>
  <c r="FG22" i="3"/>
  <c r="FQ22" i="3"/>
  <c r="GC22" i="3"/>
  <c r="H23" i="3"/>
  <c r="S23" i="3"/>
  <c r="V23" i="3"/>
  <c r="X23" i="3"/>
  <c r="AI23" i="3" s="1"/>
  <c r="AS23" i="3" s="1"/>
  <c r="BC23" i="3" s="1"/>
  <c r="BM23" i="3" s="1"/>
  <c r="BW23" i="3" s="1"/>
  <c r="CG23" i="3" s="1"/>
  <c r="CQ23" i="3" s="1"/>
  <c r="DA23" i="3" s="1"/>
  <c r="DK23" i="3" s="1"/>
  <c r="AD23" i="3"/>
  <c r="AN23" i="3" s="1"/>
  <c r="AX23" i="3" s="1"/>
  <c r="BH23" i="3" s="1"/>
  <c r="BR23" i="3" s="1"/>
  <c r="CB23" i="3" s="1"/>
  <c r="CL23" i="3" s="1"/>
  <c r="CV23" i="3" s="1"/>
  <c r="DF23" i="3" s="1"/>
  <c r="D22" i="36" s="1"/>
  <c r="AG23" i="3"/>
  <c r="AQ23" i="3"/>
  <c r="BA23" i="3"/>
  <c r="BK23" i="3"/>
  <c r="BU23" i="3"/>
  <c r="CE23" i="3"/>
  <c r="CO23" i="3"/>
  <c r="CY23" i="3"/>
  <c r="DI23" i="3"/>
  <c r="DS23" i="3"/>
  <c r="EC23" i="3"/>
  <c r="EM23" i="3"/>
  <c r="EW23" i="3"/>
  <c r="FG23" i="3"/>
  <c r="FQ23" i="3"/>
  <c r="GC23" i="3"/>
  <c r="H24" i="3"/>
  <c r="S24" i="3" s="1"/>
  <c r="AD24" i="3" s="1"/>
  <c r="V24" i="3"/>
  <c r="X24" i="3"/>
  <c r="AG24" i="3"/>
  <c r="AI24" i="3"/>
  <c r="AN24" i="3"/>
  <c r="AX24" i="3" s="1"/>
  <c r="BH24" i="3" s="1"/>
  <c r="BR24" i="3" s="1"/>
  <c r="CB24" i="3" s="1"/>
  <c r="CL24" i="3" s="1"/>
  <c r="CV24" i="3" s="1"/>
  <c r="DF24" i="3" s="1"/>
  <c r="D23" i="36" s="1"/>
  <c r="AQ24" i="3"/>
  <c r="AS24" i="3"/>
  <c r="BC24" i="3" s="1"/>
  <c r="BM24" i="3" s="1"/>
  <c r="BW24" i="3" s="1"/>
  <c r="CG24" i="3" s="1"/>
  <c r="CQ24" i="3" s="1"/>
  <c r="DA24" i="3" s="1"/>
  <c r="DK24" i="3" s="1"/>
  <c r="BA24" i="3"/>
  <c r="BK24" i="3"/>
  <c r="BU24" i="3"/>
  <c r="CE24" i="3"/>
  <c r="CO24" i="3"/>
  <c r="CY24" i="3"/>
  <c r="DI24" i="3"/>
  <c r="DS24" i="3"/>
  <c r="EC24" i="3"/>
  <c r="EM24" i="3"/>
  <c r="EW24" i="3"/>
  <c r="FG24" i="3"/>
  <c r="FQ24" i="3"/>
  <c r="GC24" i="3"/>
  <c r="H25" i="3"/>
  <c r="S25" i="3" s="1"/>
  <c r="AD25" i="3" s="1"/>
  <c r="AN25" i="3" s="1"/>
  <c r="AX25" i="3" s="1"/>
  <c r="BH25" i="3" s="1"/>
  <c r="BR25" i="3" s="1"/>
  <c r="CB25" i="3" s="1"/>
  <c r="CL25" i="3" s="1"/>
  <c r="CV25" i="3" s="1"/>
  <c r="DF25" i="3" s="1"/>
  <c r="D24" i="36" s="1"/>
  <c r="V25" i="3"/>
  <c r="X25" i="3"/>
  <c r="AG25" i="3"/>
  <c r="AI25" i="3"/>
  <c r="AS25" i="3" s="1"/>
  <c r="BC25" i="3" s="1"/>
  <c r="BM25" i="3" s="1"/>
  <c r="BW25" i="3" s="1"/>
  <c r="CG25" i="3" s="1"/>
  <c r="CQ25" i="3" s="1"/>
  <c r="DA25" i="3" s="1"/>
  <c r="DK25" i="3" s="1"/>
  <c r="AQ25" i="3"/>
  <c r="BA25" i="3"/>
  <c r="BK25" i="3"/>
  <c r="BU25" i="3"/>
  <c r="CE25" i="3"/>
  <c r="CO25" i="3"/>
  <c r="CY25" i="3"/>
  <c r="DI25" i="3"/>
  <c r="DS25" i="3"/>
  <c r="EC25" i="3"/>
  <c r="EM25" i="3"/>
  <c r="EW25" i="3"/>
  <c r="FG25" i="3"/>
  <c r="FQ25" i="3"/>
  <c r="GC25" i="3"/>
  <c r="H26" i="3"/>
  <c r="S26" i="3" s="1"/>
  <c r="AD26" i="3" s="1"/>
  <c r="AN26" i="3" s="1"/>
  <c r="AX26" i="3" s="1"/>
  <c r="BH26" i="3" s="1"/>
  <c r="BR26" i="3" s="1"/>
  <c r="CB26" i="3" s="1"/>
  <c r="CL26" i="3" s="1"/>
  <c r="CV26" i="3" s="1"/>
  <c r="DF26" i="3" s="1"/>
  <c r="D25" i="36" s="1"/>
  <c r="V26" i="3"/>
  <c r="X26" i="3"/>
  <c r="AI26" i="3" s="1"/>
  <c r="AS26" i="3" s="1"/>
  <c r="BC26" i="3" s="1"/>
  <c r="BM26" i="3" s="1"/>
  <c r="BW26" i="3" s="1"/>
  <c r="CG26" i="3" s="1"/>
  <c r="CQ26" i="3" s="1"/>
  <c r="DA26" i="3" s="1"/>
  <c r="DK26" i="3" s="1"/>
  <c r="AG26" i="3"/>
  <c r="AQ26" i="3"/>
  <c r="BA26" i="3"/>
  <c r="BK26" i="3"/>
  <c r="BU26" i="3"/>
  <c r="CE26" i="3"/>
  <c r="CO26" i="3"/>
  <c r="CY26" i="3"/>
  <c r="DI26" i="3"/>
  <c r="DS26" i="3"/>
  <c r="EC26" i="3"/>
  <c r="EM26" i="3"/>
  <c r="EW26" i="3"/>
  <c r="FG26" i="3"/>
  <c r="FQ26" i="3"/>
  <c r="GC26" i="3"/>
  <c r="H27" i="3"/>
  <c r="S27" i="3" s="1"/>
  <c r="AD27" i="3" s="1"/>
  <c r="AN27" i="3" s="1"/>
  <c r="AX27" i="3" s="1"/>
  <c r="BH27" i="3" s="1"/>
  <c r="BR27" i="3" s="1"/>
  <c r="CB27" i="3" s="1"/>
  <c r="CL27" i="3" s="1"/>
  <c r="CV27" i="3" s="1"/>
  <c r="DF27" i="3" s="1"/>
  <c r="D26" i="36" s="1"/>
  <c r="V27" i="3"/>
  <c r="X27" i="3"/>
  <c r="AI27" i="3" s="1"/>
  <c r="AS27" i="3" s="1"/>
  <c r="BC27" i="3" s="1"/>
  <c r="BM27" i="3" s="1"/>
  <c r="BW27" i="3" s="1"/>
  <c r="CG27" i="3" s="1"/>
  <c r="CQ27" i="3" s="1"/>
  <c r="DA27" i="3" s="1"/>
  <c r="DK27" i="3" s="1"/>
  <c r="AG27" i="3"/>
  <c r="AQ27" i="3"/>
  <c r="BA27" i="3"/>
  <c r="BK27" i="3"/>
  <c r="BU27" i="3"/>
  <c r="CE27" i="3"/>
  <c r="CO27" i="3"/>
  <c r="CY27" i="3"/>
  <c r="DI27" i="3"/>
  <c r="DS27" i="3"/>
  <c r="EC27" i="3"/>
  <c r="EM27" i="3"/>
  <c r="EW27" i="3"/>
  <c r="FG27" i="3"/>
  <c r="FQ27" i="3"/>
  <c r="GC27" i="3"/>
  <c r="H28" i="3"/>
  <c r="S28" i="3" s="1"/>
  <c r="AD28" i="3" s="1"/>
  <c r="AN28" i="3" s="1"/>
  <c r="AX28" i="3" s="1"/>
  <c r="BH28" i="3" s="1"/>
  <c r="BR28" i="3" s="1"/>
  <c r="CB28" i="3" s="1"/>
  <c r="CL28" i="3" s="1"/>
  <c r="CV28" i="3" s="1"/>
  <c r="DF28" i="3" s="1"/>
  <c r="D27" i="36" s="1"/>
  <c r="V28" i="3"/>
  <c r="X28" i="3"/>
  <c r="AI28" i="3" s="1"/>
  <c r="AS28" i="3" s="1"/>
  <c r="BC28" i="3" s="1"/>
  <c r="BM28" i="3" s="1"/>
  <c r="BW28" i="3" s="1"/>
  <c r="CG28" i="3" s="1"/>
  <c r="CQ28" i="3" s="1"/>
  <c r="DA28" i="3" s="1"/>
  <c r="DK28" i="3" s="1"/>
  <c r="AG28" i="3"/>
  <c r="AQ28" i="3"/>
  <c r="BA28" i="3"/>
  <c r="BK28" i="3"/>
  <c r="BU28" i="3"/>
  <c r="CE28" i="3"/>
  <c r="CO28" i="3"/>
  <c r="CY28" i="3"/>
  <c r="DI28" i="3"/>
  <c r="DS28" i="3"/>
  <c r="EC28" i="3"/>
  <c r="EM28" i="3"/>
  <c r="EW28" i="3"/>
  <c r="FG28" i="3"/>
  <c r="FQ28" i="3"/>
  <c r="GC28" i="3"/>
  <c r="H29" i="3"/>
  <c r="S29" i="3" s="1"/>
  <c r="AD29" i="3" s="1"/>
  <c r="AN29" i="3" s="1"/>
  <c r="AX29" i="3" s="1"/>
  <c r="BH29" i="3" s="1"/>
  <c r="BR29" i="3" s="1"/>
  <c r="CB29" i="3" s="1"/>
  <c r="CL29" i="3" s="1"/>
  <c r="CV29" i="3" s="1"/>
  <c r="DF29" i="3" s="1"/>
  <c r="D28" i="36" s="1"/>
  <c r="V29" i="3"/>
  <c r="X29" i="3"/>
  <c r="AI29" i="3" s="1"/>
  <c r="AS29" i="3" s="1"/>
  <c r="BC29" i="3" s="1"/>
  <c r="BM29" i="3" s="1"/>
  <c r="BW29" i="3" s="1"/>
  <c r="CG29" i="3" s="1"/>
  <c r="CQ29" i="3" s="1"/>
  <c r="DA29" i="3" s="1"/>
  <c r="DK29" i="3" s="1"/>
  <c r="AG29" i="3"/>
  <c r="AQ29" i="3"/>
  <c r="BA29" i="3"/>
  <c r="BK29" i="3"/>
  <c r="BU29" i="3"/>
  <c r="CE29" i="3"/>
  <c r="CO29" i="3"/>
  <c r="CY29" i="3"/>
  <c r="DI29" i="3"/>
  <c r="DS29" i="3"/>
  <c r="EC29" i="3"/>
  <c r="EM29" i="3"/>
  <c r="EW29" i="3"/>
  <c r="FG29" i="3"/>
  <c r="FQ29" i="3"/>
  <c r="GC29" i="3"/>
  <c r="H30" i="3"/>
  <c r="S30" i="3" s="1"/>
  <c r="AD30" i="3" s="1"/>
  <c r="AN30" i="3" s="1"/>
  <c r="AX30" i="3" s="1"/>
  <c r="BH30" i="3" s="1"/>
  <c r="BR30" i="3" s="1"/>
  <c r="CB30" i="3" s="1"/>
  <c r="CL30" i="3" s="1"/>
  <c r="CV30" i="3" s="1"/>
  <c r="DF30" i="3" s="1"/>
  <c r="D29" i="36" s="1"/>
  <c r="V30" i="3"/>
  <c r="X30" i="3"/>
  <c r="AG30" i="3"/>
  <c r="AI30" i="3"/>
  <c r="AS30" i="3" s="1"/>
  <c r="BC30" i="3" s="1"/>
  <c r="BM30" i="3" s="1"/>
  <c r="BW30" i="3" s="1"/>
  <c r="CG30" i="3" s="1"/>
  <c r="CQ30" i="3" s="1"/>
  <c r="DA30" i="3" s="1"/>
  <c r="DK30" i="3" s="1"/>
  <c r="AQ30" i="3"/>
  <c r="BA30" i="3"/>
  <c r="BK30" i="3"/>
  <c r="BU30" i="3"/>
  <c r="CE30" i="3"/>
  <c r="CO30" i="3"/>
  <c r="CY30" i="3"/>
  <c r="DI30" i="3"/>
  <c r="DS30" i="3"/>
  <c r="EC30" i="3"/>
  <c r="EM30" i="3"/>
  <c r="EW30" i="3"/>
  <c r="FG30" i="3"/>
  <c r="FQ30" i="3"/>
  <c r="GC30" i="3"/>
  <c r="H31" i="3"/>
  <c r="S31" i="3"/>
  <c r="AD31" i="3" s="1"/>
  <c r="AN31" i="3" s="1"/>
  <c r="AX31" i="3" s="1"/>
  <c r="BH31" i="3" s="1"/>
  <c r="BR31" i="3" s="1"/>
  <c r="CB31" i="3" s="1"/>
  <c r="CL31" i="3" s="1"/>
  <c r="CV31" i="3" s="1"/>
  <c r="DF31" i="3" s="1"/>
  <c r="D30" i="36" s="1"/>
  <c r="V31" i="3"/>
  <c r="X31" i="3"/>
  <c r="AI31" i="3" s="1"/>
  <c r="AS31" i="3" s="1"/>
  <c r="BC31" i="3" s="1"/>
  <c r="BM31" i="3" s="1"/>
  <c r="BW31" i="3" s="1"/>
  <c r="CG31" i="3" s="1"/>
  <c r="CQ31" i="3" s="1"/>
  <c r="DA31" i="3" s="1"/>
  <c r="DK31" i="3" s="1"/>
  <c r="AG31" i="3"/>
  <c r="AQ31" i="3"/>
  <c r="BA31" i="3"/>
  <c r="BK31" i="3"/>
  <c r="BU31" i="3"/>
  <c r="CE31" i="3"/>
  <c r="CO31" i="3"/>
  <c r="CY31" i="3"/>
  <c r="DI31" i="3"/>
  <c r="DS31" i="3"/>
  <c r="EC31" i="3"/>
  <c r="EM31" i="3"/>
  <c r="EW31" i="3"/>
  <c r="FG31" i="3"/>
  <c r="FQ31" i="3"/>
  <c r="GC31" i="3"/>
  <c r="H32" i="3"/>
  <c r="S32" i="3"/>
  <c r="AD32" i="3" s="1"/>
  <c r="AN32" i="3" s="1"/>
  <c r="AX32" i="3" s="1"/>
  <c r="BH32" i="3" s="1"/>
  <c r="BR32" i="3" s="1"/>
  <c r="CB32" i="3" s="1"/>
  <c r="CL32" i="3" s="1"/>
  <c r="CV32" i="3" s="1"/>
  <c r="DF32" i="3" s="1"/>
  <c r="D31" i="36" s="1"/>
  <c r="V32" i="3"/>
  <c r="X32" i="3"/>
  <c r="AI32" i="3" s="1"/>
  <c r="AS32" i="3" s="1"/>
  <c r="BC32" i="3" s="1"/>
  <c r="BM32" i="3" s="1"/>
  <c r="BW32" i="3" s="1"/>
  <c r="CG32" i="3" s="1"/>
  <c r="CQ32" i="3" s="1"/>
  <c r="DA32" i="3" s="1"/>
  <c r="DK32" i="3" s="1"/>
  <c r="AG32" i="3"/>
  <c r="AQ32" i="3"/>
  <c r="BA32" i="3"/>
  <c r="BK32" i="3"/>
  <c r="BU32" i="3"/>
  <c r="CE32" i="3"/>
  <c r="CO32" i="3"/>
  <c r="CY32" i="3"/>
  <c r="DI32" i="3"/>
  <c r="DS32" i="3"/>
  <c r="EC32" i="3"/>
  <c r="EM32" i="3"/>
  <c r="EW32" i="3"/>
  <c r="FG32" i="3"/>
  <c r="FQ32" i="3"/>
  <c r="GC32" i="3"/>
  <c r="H33" i="3"/>
  <c r="S33" i="3" s="1"/>
  <c r="AD33" i="3" s="1"/>
  <c r="AN33" i="3" s="1"/>
  <c r="AX33" i="3" s="1"/>
  <c r="BH33" i="3" s="1"/>
  <c r="BR33" i="3" s="1"/>
  <c r="CB33" i="3" s="1"/>
  <c r="CL33" i="3" s="1"/>
  <c r="CV33" i="3" s="1"/>
  <c r="DF33" i="3" s="1"/>
  <c r="D32" i="36" s="1"/>
  <c r="V33" i="3"/>
  <c r="X33" i="3"/>
  <c r="AG33" i="3"/>
  <c r="AI33" i="3"/>
  <c r="AS33" i="3" s="1"/>
  <c r="BC33" i="3" s="1"/>
  <c r="BM33" i="3" s="1"/>
  <c r="BW33" i="3" s="1"/>
  <c r="CG33" i="3" s="1"/>
  <c r="CQ33" i="3" s="1"/>
  <c r="DA33" i="3" s="1"/>
  <c r="DK33" i="3" s="1"/>
  <c r="AQ33" i="3"/>
  <c r="BA33" i="3"/>
  <c r="BK33" i="3"/>
  <c r="BU33" i="3"/>
  <c r="CE33" i="3"/>
  <c r="CO33" i="3"/>
  <c r="CY33" i="3"/>
  <c r="DI33" i="3"/>
  <c r="DS33" i="3"/>
  <c r="EC33" i="3"/>
  <c r="EM33" i="3"/>
  <c r="EW33" i="3"/>
  <c r="FG33" i="3"/>
  <c r="FQ33" i="3"/>
  <c r="GC33" i="3"/>
  <c r="H34" i="3"/>
  <c r="S34" i="3" s="1"/>
  <c r="AD34" i="3" s="1"/>
  <c r="AN34" i="3" s="1"/>
  <c r="AX34" i="3" s="1"/>
  <c r="BH34" i="3" s="1"/>
  <c r="BR34" i="3" s="1"/>
  <c r="CB34" i="3" s="1"/>
  <c r="CL34" i="3" s="1"/>
  <c r="CV34" i="3" s="1"/>
  <c r="DF34" i="3" s="1"/>
  <c r="D33" i="36" s="1"/>
  <c r="V34" i="3"/>
  <c r="X34" i="3"/>
  <c r="AG34" i="3"/>
  <c r="AI34" i="3"/>
  <c r="AS34" i="3" s="1"/>
  <c r="BC34" i="3" s="1"/>
  <c r="BM34" i="3" s="1"/>
  <c r="BW34" i="3" s="1"/>
  <c r="CG34" i="3" s="1"/>
  <c r="CQ34" i="3" s="1"/>
  <c r="DA34" i="3" s="1"/>
  <c r="DK34" i="3" s="1"/>
  <c r="AQ34" i="3"/>
  <c r="BA34" i="3"/>
  <c r="BK34" i="3"/>
  <c r="BU34" i="3"/>
  <c r="CE34" i="3"/>
  <c r="CO34" i="3"/>
  <c r="CY34" i="3"/>
  <c r="DI34" i="3"/>
  <c r="DS34" i="3"/>
  <c r="EC34" i="3"/>
  <c r="EM34" i="3"/>
  <c r="EW34" i="3"/>
  <c r="FG34" i="3"/>
  <c r="FQ34" i="3"/>
  <c r="GC34" i="3"/>
  <c r="H35" i="3"/>
  <c r="S35" i="3"/>
  <c r="AD35" i="3" s="1"/>
  <c r="AN35" i="3" s="1"/>
  <c r="AX35" i="3" s="1"/>
  <c r="BH35" i="3" s="1"/>
  <c r="BR35" i="3" s="1"/>
  <c r="CB35" i="3" s="1"/>
  <c r="CL35" i="3" s="1"/>
  <c r="CV35" i="3" s="1"/>
  <c r="DF35" i="3" s="1"/>
  <c r="D34" i="36" s="1"/>
  <c r="V35" i="3"/>
  <c r="X35" i="3"/>
  <c r="AG35" i="3"/>
  <c r="AI35" i="3"/>
  <c r="AS35" i="3" s="1"/>
  <c r="BC35" i="3" s="1"/>
  <c r="BM35" i="3" s="1"/>
  <c r="BW35" i="3" s="1"/>
  <c r="CG35" i="3" s="1"/>
  <c r="CQ35" i="3" s="1"/>
  <c r="DA35" i="3" s="1"/>
  <c r="DK35" i="3" s="1"/>
  <c r="AQ35" i="3"/>
  <c r="BA35" i="3"/>
  <c r="BK35" i="3"/>
  <c r="BU35" i="3"/>
  <c r="CE35" i="3"/>
  <c r="CO35" i="3"/>
  <c r="CY35" i="3"/>
  <c r="DI35" i="3"/>
  <c r="DS35" i="3"/>
  <c r="EC35" i="3"/>
  <c r="EM35" i="3"/>
  <c r="EW35" i="3"/>
  <c r="FG35" i="3"/>
  <c r="FQ35" i="3"/>
  <c r="GC35" i="3"/>
  <c r="FX37" i="3"/>
  <c r="GH37" i="3" s="1"/>
  <c r="GR37" i="3" s="1"/>
  <c r="J37" i="3"/>
  <c r="U37" i="3" s="1"/>
  <c r="AF37" i="3" s="1"/>
  <c r="AP37" i="3" s="1"/>
  <c r="AZ37" i="3" s="1"/>
  <c r="BJ37" i="3" s="1"/>
  <c r="BT37" i="3" s="1"/>
  <c r="CD37" i="3" s="1"/>
  <c r="CN37" i="3" s="1"/>
  <c r="CX37" i="3" s="1"/>
  <c r="DH37" i="3" s="1"/>
  <c r="DR37" i="3" s="1"/>
  <c r="EB37" i="3" s="1"/>
  <c r="EL37" i="3" s="1"/>
  <c r="EV37" i="3" s="1"/>
  <c r="FF37" i="3" s="1"/>
  <c r="FP37" i="3" s="1"/>
  <c r="K37" i="3"/>
  <c r="L37" i="3"/>
  <c r="W37" i="3" s="1"/>
  <c r="AH37" i="3" s="1"/>
  <c r="AR37" i="3" s="1"/>
  <c r="BB37" i="3" s="1"/>
  <c r="BL37" i="3" s="1"/>
  <c r="BV37" i="3" s="1"/>
  <c r="CF37" i="3" s="1"/>
  <c r="CP37" i="3" s="1"/>
  <c r="CZ37" i="3" s="1"/>
  <c r="DJ37" i="3" s="1"/>
  <c r="DT37" i="3" s="1"/>
  <c r="ED37" i="3" s="1"/>
  <c r="EN37" i="3" s="1"/>
  <c r="EX37" i="3" s="1"/>
  <c r="FH37" i="3" s="1"/>
  <c r="FR37" i="3" s="1"/>
  <c r="N37" i="3"/>
  <c r="Z37" i="3" s="1"/>
  <c r="AJ37" i="3" s="1"/>
  <c r="Q37" i="3"/>
  <c r="AB37" i="3" s="1"/>
  <c r="AL37" i="3" s="1"/>
  <c r="AV37" i="3" s="1"/>
  <c r="BF37" i="3" s="1"/>
  <c r="BP37" i="3" s="1"/>
  <c r="BZ37" i="3" s="1"/>
  <c r="CJ37" i="3" s="1"/>
  <c r="CT37" i="3" s="1"/>
  <c r="DD37" i="3" s="1"/>
  <c r="R37" i="3"/>
  <c r="AC37" i="3" s="1"/>
  <c r="AM37" i="3" s="1"/>
  <c r="T37" i="3"/>
  <c r="AE37" i="3"/>
  <c r="AO37" i="3" s="1"/>
  <c r="AY37" i="3" s="1"/>
  <c r="GA37" i="3"/>
  <c r="GK37" i="3" s="1"/>
  <c r="GU37" i="3" s="1"/>
  <c r="GF37" i="3"/>
  <c r="GP37" i="3" s="1"/>
  <c r="GZ37" i="3" s="1"/>
  <c r="B29" i="6"/>
  <c r="AW37" i="3" l="1"/>
  <c r="BG37" i="3" s="1"/>
  <c r="BQ37" i="3" s="1"/>
  <c r="CA37" i="3" s="1"/>
  <c r="CK37" i="3" s="1"/>
  <c r="CU37" i="3" s="1"/>
  <c r="DE37" i="3" s="1"/>
  <c r="DO37" i="3" s="1"/>
  <c r="DY37" i="3" s="1"/>
  <c r="EI37" i="3" s="1"/>
  <c r="ES37" i="3" s="1"/>
  <c r="FC37" i="3" s="1"/>
  <c r="FM37" i="3" s="1"/>
  <c r="AT37" i="3"/>
  <c r="BD37" i="3" s="1"/>
  <c r="BN37" i="3" s="1"/>
  <c r="BX37" i="3" s="1"/>
  <c r="CH37" i="3" s="1"/>
  <c r="CR37" i="3" s="1"/>
  <c r="DB37" i="3" s="1"/>
  <c r="DL37" i="3" s="1"/>
  <c r="DV37" i="3" s="1"/>
  <c r="EF37" i="3" s="1"/>
  <c r="EP37" i="3" s="1"/>
  <c r="EZ37" i="3" s="1"/>
  <c r="FJ37" i="3" s="1"/>
  <c r="FT37" i="3" s="1"/>
  <c r="DP34" i="3"/>
  <c r="DZ34" i="3" s="1"/>
  <c r="EJ34" i="3" s="1"/>
  <c r="ET34" i="3" s="1"/>
  <c r="FD34" i="3" s="1"/>
  <c r="FN34" i="3" s="1"/>
  <c r="FZ34" i="3"/>
  <c r="GJ34" i="3" s="1"/>
  <c r="GT34" i="3" s="1"/>
  <c r="DP16" i="3"/>
  <c r="DZ16" i="3" s="1"/>
  <c r="EJ16" i="3" s="1"/>
  <c r="ET16" i="3" s="1"/>
  <c r="FD16" i="3" s="1"/>
  <c r="FN16" i="3" s="1"/>
  <c r="FZ16" i="3"/>
  <c r="GJ16" i="3" s="1"/>
  <c r="GT16" i="3" s="1"/>
  <c r="FZ35" i="3"/>
  <c r="GJ35" i="3" s="1"/>
  <c r="GT35" i="3" s="1"/>
  <c r="DP35" i="3"/>
  <c r="DZ35" i="3" s="1"/>
  <c r="EJ35" i="3" s="1"/>
  <c r="ET35" i="3" s="1"/>
  <c r="FD35" i="3" s="1"/>
  <c r="FN35" i="3" s="1"/>
  <c r="DP23" i="3"/>
  <c r="DZ23" i="3" s="1"/>
  <c r="EJ23" i="3" s="1"/>
  <c r="ET23" i="3" s="1"/>
  <c r="FD23" i="3" s="1"/>
  <c r="FN23" i="3" s="1"/>
  <c r="FZ23" i="3"/>
  <c r="GJ23" i="3" s="1"/>
  <c r="GT23" i="3" s="1"/>
  <c r="FZ17" i="3"/>
  <c r="GJ17" i="3" s="1"/>
  <c r="GT17" i="3" s="1"/>
  <c r="DP17" i="3"/>
  <c r="DZ17" i="3" s="1"/>
  <c r="EJ17" i="3" s="1"/>
  <c r="ET17" i="3" s="1"/>
  <c r="FD17" i="3" s="1"/>
  <c r="FN17" i="3" s="1"/>
  <c r="FZ21" i="3"/>
  <c r="GJ21" i="3" s="1"/>
  <c r="GT21" i="3" s="1"/>
  <c r="DP21" i="3"/>
  <c r="DZ21" i="3" s="1"/>
  <c r="EJ21" i="3" s="1"/>
  <c r="ET21" i="3" s="1"/>
  <c r="FD21" i="3" s="1"/>
  <c r="FN21" i="3" s="1"/>
  <c r="DP15" i="3"/>
  <c r="DZ15" i="3" s="1"/>
  <c r="EJ15" i="3" s="1"/>
  <c r="ET15" i="3" s="1"/>
  <c r="FD15" i="3" s="1"/>
  <c r="FN15" i="3" s="1"/>
  <c r="FZ15" i="3"/>
  <c r="GJ15" i="3" s="1"/>
  <c r="GT15" i="3" s="1"/>
  <c r="FZ31" i="3"/>
  <c r="GJ31" i="3" s="1"/>
  <c r="GT31" i="3" s="1"/>
  <c r="DP31" i="3"/>
  <c r="DZ31" i="3" s="1"/>
  <c r="EJ31" i="3" s="1"/>
  <c r="ET31" i="3" s="1"/>
  <c r="FD31" i="3" s="1"/>
  <c r="FN31" i="3" s="1"/>
  <c r="FZ28" i="3"/>
  <c r="GJ28" i="3" s="1"/>
  <c r="GT28" i="3" s="1"/>
  <c r="DP28" i="3"/>
  <c r="DZ28" i="3" s="1"/>
  <c r="EJ28" i="3" s="1"/>
  <c r="ET28" i="3" s="1"/>
  <c r="FD28" i="3" s="1"/>
  <c r="FN28" i="3" s="1"/>
  <c r="FZ27" i="3"/>
  <c r="GJ27" i="3" s="1"/>
  <c r="GT27" i="3" s="1"/>
  <c r="DP27" i="3"/>
  <c r="DZ27" i="3" s="1"/>
  <c r="EJ27" i="3" s="1"/>
  <c r="ET27" i="3" s="1"/>
  <c r="FD27" i="3" s="1"/>
  <c r="FN27" i="3" s="1"/>
  <c r="FZ33" i="3"/>
  <c r="GJ33" i="3" s="1"/>
  <c r="GT33" i="3" s="1"/>
  <c r="DP33" i="3"/>
  <c r="DZ33" i="3" s="1"/>
  <c r="EJ33" i="3" s="1"/>
  <c r="ET33" i="3" s="1"/>
  <c r="FD33" i="3" s="1"/>
  <c r="FN33" i="3" s="1"/>
  <c r="DP22" i="3"/>
  <c r="DZ22" i="3" s="1"/>
  <c r="EJ22" i="3" s="1"/>
  <c r="ET22" i="3" s="1"/>
  <c r="FD22" i="3" s="1"/>
  <c r="FN22" i="3" s="1"/>
  <c r="FZ22" i="3"/>
  <c r="GJ22" i="3" s="1"/>
  <c r="GT22" i="3" s="1"/>
  <c r="FZ30" i="3"/>
  <c r="GJ30" i="3" s="1"/>
  <c r="GT30" i="3" s="1"/>
  <c r="DP30" i="3"/>
  <c r="DZ30" i="3" s="1"/>
  <c r="EJ30" i="3" s="1"/>
  <c r="ET30" i="3" s="1"/>
  <c r="FD30" i="3" s="1"/>
  <c r="FN30" i="3" s="1"/>
  <c r="DP20" i="3"/>
  <c r="DZ20" i="3" s="1"/>
  <c r="EJ20" i="3" s="1"/>
  <c r="ET20" i="3" s="1"/>
  <c r="FD20" i="3" s="1"/>
  <c r="FN20" i="3" s="1"/>
  <c r="FZ20" i="3"/>
  <c r="GJ20" i="3" s="1"/>
  <c r="GT20" i="3" s="1"/>
  <c r="DP12" i="3"/>
  <c r="DZ12" i="3" s="1"/>
  <c r="EJ12" i="3" s="1"/>
  <c r="ET12" i="3" s="1"/>
  <c r="FD12" i="3" s="1"/>
  <c r="FN12" i="3" s="1"/>
  <c r="FZ12" i="3"/>
  <c r="GJ12" i="3" s="1"/>
  <c r="GT12" i="3" s="1"/>
  <c r="FZ18" i="3"/>
  <c r="GJ18" i="3" s="1"/>
  <c r="GT18" i="3" s="1"/>
  <c r="DP18" i="3"/>
  <c r="DZ18" i="3" s="1"/>
  <c r="EJ18" i="3" s="1"/>
  <c r="ET18" i="3" s="1"/>
  <c r="FD18" i="3" s="1"/>
  <c r="FN18" i="3" s="1"/>
  <c r="K13" i="6"/>
  <c r="CV13" i="3"/>
  <c r="DF13" i="3" s="1"/>
  <c r="D12" i="36" s="1"/>
  <c r="FZ32" i="3"/>
  <c r="GJ32" i="3" s="1"/>
  <c r="GT32" i="3" s="1"/>
  <c r="DP32" i="3"/>
  <c r="DZ32" i="3" s="1"/>
  <c r="EJ32" i="3" s="1"/>
  <c r="ET32" i="3" s="1"/>
  <c r="FD32" i="3" s="1"/>
  <c r="FN32" i="3" s="1"/>
  <c r="DU22" i="3"/>
  <c r="EE22" i="3" s="1"/>
  <c r="EO22" i="3" s="1"/>
  <c r="EY22" i="3" s="1"/>
  <c r="FI22" i="3" s="1"/>
  <c r="FS22" i="3" s="1"/>
  <c r="GE22" i="3"/>
  <c r="GO22" i="3" s="1"/>
  <c r="GY22" i="3" s="1"/>
  <c r="DP24" i="3"/>
  <c r="DZ24" i="3" s="1"/>
  <c r="EJ24" i="3" s="1"/>
  <c r="ET24" i="3" s="1"/>
  <c r="FD24" i="3" s="1"/>
  <c r="FN24" i="3" s="1"/>
  <c r="FZ24" i="3"/>
  <c r="GJ24" i="3" s="1"/>
  <c r="GT24" i="3" s="1"/>
  <c r="FZ26" i="3"/>
  <c r="GJ26" i="3" s="1"/>
  <c r="GT26" i="3" s="1"/>
  <c r="DP26" i="3"/>
  <c r="DZ26" i="3" s="1"/>
  <c r="EJ26" i="3" s="1"/>
  <c r="ET26" i="3" s="1"/>
  <c r="FD26" i="3" s="1"/>
  <c r="FN26" i="3" s="1"/>
  <c r="DP19" i="3"/>
  <c r="DZ19" i="3" s="1"/>
  <c r="EJ19" i="3" s="1"/>
  <c r="ET19" i="3" s="1"/>
  <c r="FD19" i="3" s="1"/>
  <c r="FN19" i="3" s="1"/>
  <c r="FZ19" i="3"/>
  <c r="GJ19" i="3" s="1"/>
  <c r="GT19" i="3" s="1"/>
  <c r="DP29" i="3"/>
  <c r="DZ29" i="3" s="1"/>
  <c r="EJ29" i="3" s="1"/>
  <c r="ET29" i="3" s="1"/>
  <c r="FD29" i="3" s="1"/>
  <c r="FN29" i="3" s="1"/>
  <c r="FZ29" i="3"/>
  <c r="GJ29" i="3" s="1"/>
  <c r="GE35" i="3"/>
  <c r="GO35" i="3" s="1"/>
  <c r="GY35" i="3" s="1"/>
  <c r="DU35" i="3"/>
  <c r="EE35" i="3" s="1"/>
  <c r="EO35" i="3" s="1"/>
  <c r="EY35" i="3" s="1"/>
  <c r="FI35" i="3" s="1"/>
  <c r="FS35" i="3" s="1"/>
  <c r="DP25" i="3"/>
  <c r="DZ25" i="3" s="1"/>
  <c r="EJ25" i="3" s="1"/>
  <c r="ET25" i="3" s="1"/>
  <c r="FD25" i="3" s="1"/>
  <c r="FN25" i="3" s="1"/>
  <c r="FZ25" i="3"/>
  <c r="GJ25" i="3" s="1"/>
  <c r="GT25" i="3" s="1"/>
  <c r="DP14" i="3"/>
  <c r="DZ14" i="3" s="1"/>
  <c r="EJ14" i="3" s="1"/>
  <c r="ET14" i="3" s="1"/>
  <c r="FD14" i="3" s="1"/>
  <c r="FN14" i="3" s="1"/>
  <c r="FZ14" i="3"/>
  <c r="GJ14" i="3" s="1"/>
  <c r="GT14" i="3" s="1"/>
  <c r="S11" i="3"/>
  <c r="AD11" i="3" s="1"/>
  <c r="AN11" i="3" s="1"/>
  <c r="AX11" i="3" s="1"/>
  <c r="BH11" i="3" s="1"/>
  <c r="BR11" i="3" s="1"/>
  <c r="CB11" i="3" s="1"/>
  <c r="CL11" i="3" s="1"/>
  <c r="CV11" i="3" s="1"/>
  <c r="DF11" i="3" s="1"/>
  <c r="GE29" i="3"/>
  <c r="GO29" i="3" s="1"/>
  <c r="GY29" i="3" s="1"/>
  <c r="GE24" i="3"/>
  <c r="GO24" i="3" s="1"/>
  <c r="GY24" i="3" s="1"/>
  <c r="DU24" i="3"/>
  <c r="EE24" i="3" s="1"/>
  <c r="EO24" i="3" s="1"/>
  <c r="EY24" i="3" s="1"/>
  <c r="FI24" i="3" s="1"/>
  <c r="FS24" i="3" s="1"/>
  <c r="GE34" i="3"/>
  <c r="GO34" i="3" s="1"/>
  <c r="GY34" i="3" s="1"/>
  <c r="DU34" i="3"/>
  <c r="EE34" i="3" s="1"/>
  <c r="EO34" i="3" s="1"/>
  <c r="EY34" i="3" s="1"/>
  <c r="FI34" i="3" s="1"/>
  <c r="FS34" i="3" s="1"/>
  <c r="GE30" i="3"/>
  <c r="GO30" i="3" s="1"/>
  <c r="GY30" i="3" s="1"/>
  <c r="DU30" i="3"/>
  <c r="EE30" i="3" s="1"/>
  <c r="EO30" i="3" s="1"/>
  <c r="EY30" i="3" s="1"/>
  <c r="FI30" i="3" s="1"/>
  <c r="FS30" i="3" s="1"/>
  <c r="GE23" i="3"/>
  <c r="GO23" i="3" s="1"/>
  <c r="GY23" i="3" s="1"/>
  <c r="DU23" i="3"/>
  <c r="EE23" i="3" s="1"/>
  <c r="EO23" i="3" s="1"/>
  <c r="EY23" i="3" s="1"/>
  <c r="FI23" i="3" s="1"/>
  <c r="FS23" i="3" s="1"/>
  <c r="DU12" i="3"/>
  <c r="EE12" i="3" s="1"/>
  <c r="EO12" i="3" s="1"/>
  <c r="EY12" i="3" s="1"/>
  <c r="FI12" i="3" s="1"/>
  <c r="FS12" i="3" s="1"/>
  <c r="GE12" i="3"/>
  <c r="GO12" i="3" s="1"/>
  <c r="GY12" i="3" s="1"/>
  <c r="DU32" i="3"/>
  <c r="EE32" i="3" s="1"/>
  <c r="EO32" i="3" s="1"/>
  <c r="EY32" i="3" s="1"/>
  <c r="FI32" i="3" s="1"/>
  <c r="FS32" i="3" s="1"/>
  <c r="GE32" i="3"/>
  <c r="GO32" i="3" s="1"/>
  <c r="GY32" i="3" s="1"/>
  <c r="DU17" i="3"/>
  <c r="EE17" i="3" s="1"/>
  <c r="EO17" i="3" s="1"/>
  <c r="EY17" i="3" s="1"/>
  <c r="FI17" i="3" s="1"/>
  <c r="FS17" i="3" s="1"/>
  <c r="GE17" i="3"/>
  <c r="GO17" i="3" s="1"/>
  <c r="GY17" i="3" s="1"/>
  <c r="DU19" i="3"/>
  <c r="EE19" i="3" s="1"/>
  <c r="EO19" i="3" s="1"/>
  <c r="EY19" i="3" s="1"/>
  <c r="FI19" i="3" s="1"/>
  <c r="FS19" i="3" s="1"/>
  <c r="GE19" i="3"/>
  <c r="GO19" i="3" s="1"/>
  <c r="GY19" i="3" s="1"/>
  <c r="DU31" i="3"/>
  <c r="EE31" i="3" s="1"/>
  <c r="EO31" i="3" s="1"/>
  <c r="EY31" i="3" s="1"/>
  <c r="FI31" i="3" s="1"/>
  <c r="FS31" i="3" s="1"/>
  <c r="GE31" i="3"/>
  <c r="GO31" i="3" s="1"/>
  <c r="GY31" i="3" s="1"/>
  <c r="DU26" i="3"/>
  <c r="EE26" i="3" s="1"/>
  <c r="EO26" i="3" s="1"/>
  <c r="EY26" i="3" s="1"/>
  <c r="FI26" i="3" s="1"/>
  <c r="FS26" i="3" s="1"/>
  <c r="GE26" i="3"/>
  <c r="GO26" i="3" s="1"/>
  <c r="GY26" i="3" s="1"/>
  <c r="DU21" i="3"/>
  <c r="EE21" i="3" s="1"/>
  <c r="EO21" i="3" s="1"/>
  <c r="EY21" i="3" s="1"/>
  <c r="FI21" i="3" s="1"/>
  <c r="FS21" i="3" s="1"/>
  <c r="GE21" i="3"/>
  <c r="GO21" i="3" s="1"/>
  <c r="GY21" i="3" s="1"/>
  <c r="DU28" i="3"/>
  <c r="EE28" i="3" s="1"/>
  <c r="EO28" i="3" s="1"/>
  <c r="EY28" i="3" s="1"/>
  <c r="FI28" i="3" s="1"/>
  <c r="FS28" i="3" s="1"/>
  <c r="GE28" i="3"/>
  <c r="GO28" i="3" s="1"/>
  <c r="GY28" i="3" s="1"/>
  <c r="GE33" i="3"/>
  <c r="GO33" i="3" s="1"/>
  <c r="GY33" i="3" s="1"/>
  <c r="DU33" i="3"/>
  <c r="EE33" i="3" s="1"/>
  <c r="EO33" i="3" s="1"/>
  <c r="EY33" i="3" s="1"/>
  <c r="FI33" i="3" s="1"/>
  <c r="FS33" i="3" s="1"/>
  <c r="GE14" i="3"/>
  <c r="GO14" i="3" s="1"/>
  <c r="GY14" i="3" s="1"/>
  <c r="DU14" i="3"/>
  <c r="EE14" i="3" s="1"/>
  <c r="EO14" i="3" s="1"/>
  <c r="EY14" i="3" s="1"/>
  <c r="FI14" i="3" s="1"/>
  <c r="FS14" i="3" s="1"/>
  <c r="GE18" i="3"/>
  <c r="GO18" i="3" s="1"/>
  <c r="GY18" i="3" s="1"/>
  <c r="DU18" i="3"/>
  <c r="EE18" i="3" s="1"/>
  <c r="EO18" i="3" s="1"/>
  <c r="EY18" i="3" s="1"/>
  <c r="FI18" i="3" s="1"/>
  <c r="FS18" i="3" s="1"/>
  <c r="DU15" i="3"/>
  <c r="EE15" i="3" s="1"/>
  <c r="EO15" i="3" s="1"/>
  <c r="EY15" i="3" s="1"/>
  <c r="FI15" i="3" s="1"/>
  <c r="FS15" i="3" s="1"/>
  <c r="GE15" i="3"/>
  <c r="GO15" i="3" s="1"/>
  <c r="GY15" i="3" s="1"/>
  <c r="GE27" i="3"/>
  <c r="GO27" i="3" s="1"/>
  <c r="GY27" i="3" s="1"/>
  <c r="DU27" i="3"/>
  <c r="EE27" i="3" s="1"/>
  <c r="EO27" i="3" s="1"/>
  <c r="EY27" i="3" s="1"/>
  <c r="FI27" i="3" s="1"/>
  <c r="FS27" i="3" s="1"/>
  <c r="GE25" i="3"/>
  <c r="GO25" i="3" s="1"/>
  <c r="GY25" i="3" s="1"/>
  <c r="DU25" i="3"/>
  <c r="EE25" i="3" s="1"/>
  <c r="EO25" i="3" s="1"/>
  <c r="EY25" i="3" s="1"/>
  <c r="FI25" i="3" s="1"/>
  <c r="FS25" i="3" s="1"/>
  <c r="GE13" i="3"/>
  <c r="GO13" i="3" s="1"/>
  <c r="DU13" i="3"/>
  <c r="EE13" i="3" s="1"/>
  <c r="EO13" i="3" s="1"/>
  <c r="EY13" i="3" s="1"/>
  <c r="FI13" i="3" s="1"/>
  <c r="FS13" i="3" s="1"/>
  <c r="GE20" i="3"/>
  <c r="GO20" i="3" s="1"/>
  <c r="GY20" i="3" s="1"/>
  <c r="DU29" i="3"/>
  <c r="EE29" i="3" s="1"/>
  <c r="EO29" i="3" s="1"/>
  <c r="EY29" i="3" s="1"/>
  <c r="FI29" i="3" s="1"/>
  <c r="FS29" i="3" s="1"/>
  <c r="GE16" i="3"/>
  <c r="GO16" i="3" s="1"/>
  <c r="GY16" i="3" s="1"/>
  <c r="DU16" i="3"/>
  <c r="EE16" i="3" s="1"/>
  <c r="EO16" i="3" s="1"/>
  <c r="EY16" i="3" s="1"/>
  <c r="FI16" i="3" s="1"/>
  <c r="FS16" i="3" s="1"/>
  <c r="GC36" i="3"/>
  <c r="FQ36" i="3"/>
  <c r="FG36" i="3"/>
  <c r="EW36" i="3"/>
  <c r="EM36" i="3"/>
  <c r="EC36" i="3"/>
  <c r="DS36" i="3"/>
  <c r="DI36" i="3"/>
  <c r="CY36" i="3"/>
  <c r="CO36" i="3"/>
  <c r="CE36" i="3"/>
  <c r="BU36" i="3"/>
  <c r="BK36" i="3"/>
  <c r="BA36" i="3"/>
  <c r="G11" i="6"/>
  <c r="AX36" i="3"/>
  <c r="AQ36" i="3"/>
  <c r="AN36" i="3"/>
  <c r="AG36" i="3"/>
  <c r="AI11" i="3"/>
  <c r="X36" i="3"/>
  <c r="V36" i="3"/>
  <c r="H36" i="3"/>
  <c r="H37" i="3" s="1"/>
  <c r="BI37" i="3"/>
  <c r="BS37" i="3" s="1"/>
  <c r="CC37" i="3" s="1"/>
  <c r="CM37" i="3" s="1"/>
  <c r="CW37" i="3" s="1"/>
  <c r="DG37" i="3" s="1"/>
  <c r="DQ37" i="3" s="1"/>
  <c r="EA37" i="3" s="1"/>
  <c r="EK37" i="3" s="1"/>
  <c r="EU37" i="3" s="1"/>
  <c r="FE37" i="3" s="1"/>
  <c r="FO37" i="3" s="1"/>
  <c r="FY37" i="3" s="1"/>
  <c r="GI37" i="3" s="1"/>
  <c r="GS37" i="3" s="1"/>
  <c r="GD37" i="3"/>
  <c r="GN37" i="3" s="1"/>
  <c r="GX37" i="3" s="1"/>
  <c r="GB37" i="3"/>
  <c r="GL37" i="3" s="1"/>
  <c r="GV37" i="3" s="1"/>
  <c r="FZ11" i="3" l="1"/>
  <c r="GJ11" i="3" s="1"/>
  <c r="GT11" i="3" s="1"/>
  <c r="D10" i="36"/>
  <c r="BH36" i="3"/>
  <c r="S36" i="3"/>
  <c r="CV36" i="3"/>
  <c r="GT29" i="3"/>
  <c r="GT36" i="3" s="1"/>
  <c r="GJ36" i="3"/>
  <c r="GY13" i="3"/>
  <c r="CB36" i="3"/>
  <c r="AD36" i="3"/>
  <c r="CL36" i="3"/>
  <c r="BR36" i="3"/>
  <c r="FZ13" i="3"/>
  <c r="GJ13" i="3" s="1"/>
  <c r="GT13" i="3" s="1"/>
  <c r="DP13" i="3"/>
  <c r="DZ13" i="3" s="1"/>
  <c r="EJ13" i="3" s="1"/>
  <c r="ET13" i="3" s="1"/>
  <c r="FD13" i="3" s="1"/>
  <c r="FN13" i="3" s="1"/>
  <c r="AI36" i="3"/>
  <c r="AS11" i="3"/>
  <c r="D35" i="36"/>
  <c r="DF36" i="3"/>
  <c r="DN37" i="3" s="1"/>
  <c r="DP11" i="3"/>
  <c r="FZ36" i="3"/>
  <c r="B35" i="6"/>
  <c r="B34" i="6"/>
  <c r="B33" i="6"/>
  <c r="B32" i="6"/>
  <c r="B31" i="6"/>
  <c r="B30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G11" i="2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586" i="2" s="1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G620" i="2" s="1"/>
  <c r="G621" i="2" s="1"/>
  <c r="G622" i="2" s="1"/>
  <c r="G623" i="2" s="1"/>
  <c r="G624" i="2" s="1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C35" i="6"/>
  <c r="C34" i="6"/>
  <c r="C33" i="6"/>
  <c r="C32" i="6"/>
  <c r="C30" i="6"/>
  <c r="D29" i="6"/>
  <c r="C29" i="6"/>
  <c r="C28" i="6"/>
  <c r="C27" i="6"/>
  <c r="D26" i="6"/>
  <c r="C26" i="6"/>
  <c r="D25" i="6"/>
  <c r="C25" i="6"/>
  <c r="D24" i="6"/>
  <c r="C24" i="6"/>
  <c r="C23" i="6"/>
  <c r="C22" i="6"/>
  <c r="D21" i="6"/>
  <c r="C21" i="6"/>
  <c r="D20" i="6"/>
  <c r="C20" i="6"/>
  <c r="C19" i="6"/>
  <c r="D18" i="6"/>
  <c r="C18" i="6"/>
  <c r="C17" i="6"/>
  <c r="D16" i="6"/>
  <c r="C16" i="6"/>
  <c r="C15" i="6"/>
  <c r="D14" i="6"/>
  <c r="C14" i="6"/>
  <c r="D13" i="6"/>
  <c r="C13" i="6"/>
  <c r="D12" i="6"/>
  <c r="C12" i="6"/>
  <c r="DP36" i="3" l="1"/>
  <c r="DX37" i="3" s="1"/>
  <c r="DZ11" i="3"/>
  <c r="AS36" i="3"/>
  <c r="BC11" i="3"/>
  <c r="E11" i="6"/>
  <c r="C31" i="6"/>
  <c r="D35" i="6"/>
  <c r="D11" i="6"/>
  <c r="BC36" i="3" l="1"/>
  <c r="BM11" i="3"/>
  <c r="DZ36" i="3"/>
  <c r="EH37" i="3" s="1"/>
  <c r="EJ11" i="3"/>
  <c r="C36" i="6"/>
  <c r="D22" i="6"/>
  <c r="E14" i="6"/>
  <c r="D27" i="6"/>
  <c r="D33" i="6"/>
  <c r="D34" i="6"/>
  <c r="E35" i="6"/>
  <c r="D31" i="6"/>
  <c r="D30" i="6"/>
  <c r="E26" i="6"/>
  <c r="E20" i="6"/>
  <c r="E29" i="6"/>
  <c r="E25" i="6"/>
  <c r="D19" i="6"/>
  <c r="D28" i="6"/>
  <c r="E18" i="6"/>
  <c r="E13" i="6"/>
  <c r="E24" i="6"/>
  <c r="E16" i="6"/>
  <c r="D17" i="6"/>
  <c r="E12" i="6"/>
  <c r="D32" i="6"/>
  <c r="E21" i="6"/>
  <c r="D23" i="6"/>
  <c r="D15" i="6"/>
  <c r="F11" i="6"/>
  <c r="D36" i="6" l="1"/>
  <c r="EJ36" i="3"/>
  <c r="ER37" i="3" s="1"/>
  <c r="ET11" i="3"/>
  <c r="BM36" i="3"/>
  <c r="BW11" i="3"/>
  <c r="E32" i="6"/>
  <c r="F16" i="6"/>
  <c r="E23" i="6"/>
  <c r="F13" i="6"/>
  <c r="E28" i="6"/>
  <c r="F25" i="6"/>
  <c r="F29" i="6"/>
  <c r="F24" i="6"/>
  <c r="F26" i="6"/>
  <c r="E34" i="6"/>
  <c r="E22" i="6"/>
  <c r="F21" i="6"/>
  <c r="F12" i="6"/>
  <c r="F20" i="6"/>
  <c r="F35" i="6"/>
  <c r="F14" i="6"/>
  <c r="E17" i="6"/>
  <c r="E30" i="6"/>
  <c r="E31" i="6"/>
  <c r="E33" i="6"/>
  <c r="E27" i="6"/>
  <c r="E15" i="6"/>
  <c r="F18" i="6"/>
  <c r="E19" i="6"/>
  <c r="BW36" i="3" l="1"/>
  <c r="CG11" i="3"/>
  <c r="ET36" i="3"/>
  <c r="FB37" i="3" s="1"/>
  <c r="FD11" i="3"/>
  <c r="F15" i="6"/>
  <c r="F33" i="6"/>
  <c r="G35" i="6"/>
  <c r="G21" i="6"/>
  <c r="G24" i="6"/>
  <c r="G29" i="6"/>
  <c r="E36" i="6"/>
  <c r="G16" i="6"/>
  <c r="F32" i="6"/>
  <c r="G18" i="6"/>
  <c r="F30" i="6"/>
  <c r="F34" i="6"/>
  <c r="G13" i="6"/>
  <c r="F19" i="6"/>
  <c r="F27" i="6"/>
  <c r="F17" i="6"/>
  <c r="G14" i="6"/>
  <c r="G20" i="6"/>
  <c r="F22" i="6"/>
  <c r="G26" i="6"/>
  <c r="H11" i="6"/>
  <c r="F28" i="6"/>
  <c r="F31" i="6"/>
  <c r="G12" i="6"/>
  <c r="G25" i="6"/>
  <c r="F23" i="6"/>
  <c r="FD36" i="3" l="1"/>
  <c r="FL37" i="3" s="1"/>
  <c r="FN11" i="3"/>
  <c r="FN36" i="3" s="1"/>
  <c r="CQ11" i="3"/>
  <c r="CG36" i="3"/>
  <c r="F36" i="6"/>
  <c r="H25" i="6"/>
  <c r="H26" i="6"/>
  <c r="H14" i="6"/>
  <c r="G28" i="6"/>
  <c r="I11" i="6"/>
  <c r="H24" i="6"/>
  <c r="G33" i="6"/>
  <c r="G23" i="6"/>
  <c r="H12" i="6"/>
  <c r="G31" i="6"/>
  <c r="G17" i="6"/>
  <c r="G27" i="6"/>
  <c r="H13" i="6"/>
  <c r="G30" i="6"/>
  <c r="H18" i="6"/>
  <c r="H16" i="6"/>
  <c r="H29" i="6"/>
  <c r="H21" i="6"/>
  <c r="G15" i="6"/>
  <c r="G19" i="6"/>
  <c r="G34" i="6"/>
  <c r="G32" i="6"/>
  <c r="H35" i="6"/>
  <c r="G22" i="6"/>
  <c r="H20" i="6"/>
  <c r="DA11" i="3" l="1"/>
  <c r="CQ36" i="3"/>
  <c r="I20" i="6"/>
  <c r="I12" i="6"/>
  <c r="J11" i="6"/>
  <c r="I14" i="6"/>
  <c r="I25" i="6"/>
  <c r="H32" i="6"/>
  <c r="H19" i="6"/>
  <c r="I29" i="6"/>
  <c r="I18" i="6"/>
  <c r="H27" i="6"/>
  <c r="H22" i="6"/>
  <c r="H15" i="6"/>
  <c r="H31" i="6"/>
  <c r="H23" i="6"/>
  <c r="I24" i="6"/>
  <c r="I26" i="6"/>
  <c r="I35" i="6"/>
  <c r="H34" i="6"/>
  <c r="G36" i="6"/>
  <c r="I21" i="6"/>
  <c r="I16" i="6"/>
  <c r="H30" i="6"/>
  <c r="I13" i="6"/>
  <c r="H17" i="6"/>
  <c r="H33" i="6"/>
  <c r="H28" i="6"/>
  <c r="DK11" i="3" l="1"/>
  <c r="GE11" i="3" s="1"/>
  <c r="GO11" i="3" s="1"/>
  <c r="DA36" i="3"/>
  <c r="H36" i="6"/>
  <c r="J14" i="6"/>
  <c r="I28" i="6"/>
  <c r="J21" i="6"/>
  <c r="J26" i="6"/>
  <c r="I23" i="6"/>
  <c r="J29" i="6"/>
  <c r="I17" i="6"/>
  <c r="I30" i="6"/>
  <c r="I34" i="6"/>
  <c r="I15" i="6"/>
  <c r="I22" i="6"/>
  <c r="I27" i="6"/>
  <c r="J18" i="6"/>
  <c r="I19" i="6"/>
  <c r="J25" i="6"/>
  <c r="J12" i="6"/>
  <c r="J20" i="6"/>
  <c r="I32" i="6"/>
  <c r="I33" i="6"/>
  <c r="J13" i="6"/>
  <c r="J16" i="6"/>
  <c r="J35" i="6"/>
  <c r="J24" i="6"/>
  <c r="I31" i="6"/>
  <c r="K11" i="6"/>
  <c r="GY11" i="3" l="1"/>
  <c r="GY36" i="3" s="1"/>
  <c r="GO36" i="3"/>
  <c r="DK36" i="3"/>
  <c r="DU11" i="3"/>
  <c r="GE36" i="3"/>
  <c r="I36" i="6"/>
  <c r="K25" i="6"/>
  <c r="J22" i="6"/>
  <c r="J17" i="6"/>
  <c r="K24" i="6"/>
  <c r="J33" i="6"/>
  <c r="K12" i="6"/>
  <c r="J19" i="6"/>
  <c r="J27" i="6"/>
  <c r="J15" i="6"/>
  <c r="J30" i="6"/>
  <c r="K29" i="6"/>
  <c r="K20" i="6"/>
  <c r="K18" i="6"/>
  <c r="J34" i="6"/>
  <c r="K16" i="6"/>
  <c r="J32" i="6"/>
  <c r="K26" i="6"/>
  <c r="J28" i="6"/>
  <c r="L11" i="6"/>
  <c r="J31" i="6"/>
  <c r="K35" i="6"/>
  <c r="J23" i="6"/>
  <c r="K21" i="6"/>
  <c r="K14" i="6"/>
  <c r="DU36" i="3" l="1"/>
  <c r="EE11" i="3"/>
  <c r="J36" i="6"/>
  <c r="L26" i="6"/>
  <c r="K32" i="6"/>
  <c r="L18" i="6"/>
  <c r="K15" i="6"/>
  <c r="L25" i="6"/>
  <c r="L14" i="6"/>
  <c r="M11" i="6"/>
  <c r="K28" i="6"/>
  <c r="K34" i="6"/>
  <c r="K30" i="6"/>
  <c r="K27" i="6"/>
  <c r="L12" i="6"/>
  <c r="K22" i="6"/>
  <c r="L13" i="6"/>
  <c r="L29" i="6"/>
  <c r="K19" i="6"/>
  <c r="K17" i="6"/>
  <c r="K23" i="6"/>
  <c r="L35" i="6"/>
  <c r="L24" i="6"/>
  <c r="L21" i="6"/>
  <c r="K31" i="6"/>
  <c r="L16" i="6"/>
  <c r="L20" i="6"/>
  <c r="K33" i="6"/>
  <c r="O16" i="6" l="1"/>
  <c r="O14" i="6"/>
  <c r="O18" i="6"/>
  <c r="O35" i="6"/>
  <c r="EE36" i="3"/>
  <c r="EO11" i="3"/>
  <c r="L31" i="6"/>
  <c r="L23" i="6"/>
  <c r="L22" i="6"/>
  <c r="L15" i="6"/>
  <c r="M16" i="6"/>
  <c r="N16" i="6"/>
  <c r="L27" i="6"/>
  <c r="L34" i="6"/>
  <c r="K36" i="6"/>
  <c r="L33" i="6"/>
  <c r="M24" i="6"/>
  <c r="O24" i="6" s="1"/>
  <c r="N24" i="6"/>
  <c r="M21" i="6"/>
  <c r="N21" i="6"/>
  <c r="M35" i="6"/>
  <c r="N35" i="6"/>
  <c r="L17" i="6"/>
  <c r="N11" i="6"/>
  <c r="O11" i="6" s="1"/>
  <c r="N14" i="6"/>
  <c r="M14" i="6"/>
  <c r="M18" i="6"/>
  <c r="N18" i="6"/>
  <c r="L19" i="6"/>
  <c r="M12" i="6"/>
  <c r="N12" i="6"/>
  <c r="N25" i="6"/>
  <c r="M25" i="6"/>
  <c r="O25" i="6" s="1"/>
  <c r="L32" i="6"/>
  <c r="M20" i="6"/>
  <c r="O20" i="6" s="1"/>
  <c r="N20" i="6"/>
  <c r="N29" i="6"/>
  <c r="M29" i="6"/>
  <c r="O29" i="6" s="1"/>
  <c r="N13" i="6"/>
  <c r="M13" i="6"/>
  <c r="O13" i="6" s="1"/>
  <c r="L30" i="6"/>
  <c r="L28" i="6"/>
  <c r="N26" i="6"/>
  <c r="M26" i="6"/>
  <c r="O26" i="6" s="1"/>
  <c r="O12" i="6" l="1"/>
  <c r="O21" i="6"/>
  <c r="EO36" i="3"/>
  <c r="EY11" i="3"/>
  <c r="M30" i="6"/>
  <c r="O30" i="6" s="1"/>
  <c r="N30" i="6"/>
  <c r="N28" i="6"/>
  <c r="M28" i="6"/>
  <c r="O28" i="6" s="1"/>
  <c r="M27" i="6"/>
  <c r="N27" i="6"/>
  <c r="M23" i="6"/>
  <c r="O23" i="6" s="1"/>
  <c r="N23" i="6"/>
  <c r="M33" i="6"/>
  <c r="N33" i="6"/>
  <c r="L36" i="6"/>
  <c r="N31" i="6"/>
  <c r="M31" i="6"/>
  <c r="O31" i="6" s="1"/>
  <c r="N32" i="6"/>
  <c r="M32" i="6"/>
  <c r="O32" i="6" s="1"/>
  <c r="N19" i="6"/>
  <c r="M19" i="6"/>
  <c r="O19" i="6" s="1"/>
  <c r="M34" i="6"/>
  <c r="N34" i="6"/>
  <c r="O34" i="6" s="1"/>
  <c r="N15" i="6"/>
  <c r="M15" i="6"/>
  <c r="O15" i="6" s="1"/>
  <c r="M22" i="6"/>
  <c r="N22" i="6"/>
  <c r="M17" i="6"/>
  <c r="O17" i="6" s="1"/>
  <c r="N17" i="6"/>
  <c r="O22" i="6" l="1"/>
  <c r="O33" i="6"/>
  <c r="O27" i="6"/>
  <c r="EY36" i="3"/>
  <c r="FI11" i="3"/>
  <c r="N36" i="6"/>
  <c r="M36" i="6"/>
  <c r="O36" i="6" l="1"/>
  <c r="P11" i="6" s="1"/>
  <c r="FI36" i="3"/>
  <c r="FS11" i="3"/>
  <c r="FS36" i="3" s="1"/>
  <c r="P27" i="6" l="1"/>
  <c r="Q27" i="6" s="1"/>
  <c r="R27" i="6" s="1"/>
  <c r="P15" i="6"/>
  <c r="Q15" i="6" s="1"/>
  <c r="R15" i="6" s="1"/>
  <c r="P23" i="6"/>
  <c r="Q23" i="6" s="1"/>
  <c r="R23" i="6" s="1"/>
  <c r="P22" i="6"/>
  <c r="Q22" i="6" s="1"/>
  <c r="R22" i="6" s="1"/>
  <c r="P20" i="6"/>
  <c r="Q20" i="6" s="1"/>
  <c r="R20" i="6" s="1"/>
  <c r="P34" i="6"/>
  <c r="Q34" i="6" s="1"/>
  <c r="R34" i="6" s="1"/>
  <c r="P17" i="6"/>
  <c r="Q17" i="6" s="1"/>
  <c r="R17" i="6" s="1"/>
  <c r="P18" i="6"/>
  <c r="Q18" i="6" s="1"/>
  <c r="R18" i="6" s="1"/>
  <c r="P33" i="6"/>
  <c r="Q33" i="6" s="1"/>
  <c r="R33" i="6" s="1"/>
  <c r="P28" i="6"/>
  <c r="Q28" i="6" s="1"/>
  <c r="R28" i="6" s="1"/>
  <c r="P30" i="6"/>
  <c r="Q30" i="6" s="1"/>
  <c r="R30" i="6" s="1"/>
  <c r="P24" i="6"/>
  <c r="Q24" i="6" s="1"/>
  <c r="R24" i="6" s="1"/>
  <c r="P16" i="6"/>
  <c r="Q16" i="6" s="1"/>
  <c r="R16" i="6" s="1"/>
  <c r="P29" i="6"/>
  <c r="Q29" i="6" s="1"/>
  <c r="R29" i="6" s="1"/>
  <c r="P35" i="6"/>
  <c r="Q35" i="6" s="1"/>
  <c r="R35" i="6" s="1"/>
  <c r="P21" i="6"/>
  <c r="Q21" i="6" s="1"/>
  <c r="R21" i="6" s="1"/>
  <c r="P13" i="6"/>
  <c r="Q13" i="6" s="1"/>
  <c r="R13" i="6" s="1"/>
  <c r="P32" i="6"/>
  <c r="Q32" i="6" s="1"/>
  <c r="R32" i="6" s="1"/>
  <c r="P14" i="6"/>
  <c r="Q14" i="6" s="1"/>
  <c r="R14" i="6" s="1"/>
  <c r="P12" i="6"/>
  <c r="Q12" i="6" s="1"/>
  <c r="R12" i="6" s="1"/>
  <c r="P25" i="6"/>
  <c r="Q25" i="6" s="1"/>
  <c r="R25" i="6" s="1"/>
  <c r="P19" i="6"/>
  <c r="Q19" i="6" s="1"/>
  <c r="R19" i="6" s="1"/>
  <c r="P31" i="6"/>
  <c r="Q31" i="6" s="1"/>
  <c r="R31" i="6" s="1"/>
  <c r="P26" i="6"/>
  <c r="Q26" i="6" s="1"/>
  <c r="R26" i="6" s="1"/>
  <c r="Q11" i="6"/>
  <c r="P36" i="6" l="1"/>
  <c r="R11" i="6"/>
  <c r="Q36" i="6"/>
  <c r="B11" i="6"/>
  <c r="R36" i="6" l="1"/>
  <c r="R63" i="6" s="1"/>
  <c r="M38" i="42" l="1"/>
  <c r="E11" i="36"/>
  <c r="E22" i="36"/>
  <c r="E30" i="36"/>
  <c r="E25" i="36"/>
  <c r="E19" i="36"/>
  <c r="E29" i="36"/>
  <c r="E13" i="36"/>
  <c r="E31" i="36"/>
  <c r="E33" i="36"/>
  <c r="E28" i="36"/>
  <c r="E24" i="36"/>
  <c r="E20" i="36"/>
  <c r="E21" i="36"/>
  <c r="E15" i="36"/>
  <c r="E14" i="36"/>
  <c r="E34" i="36"/>
  <c r="E16" i="36"/>
  <c r="E18" i="36"/>
  <c r="E17" i="36"/>
  <c r="E26" i="36"/>
  <c r="E12" i="36"/>
  <c r="E32" i="36"/>
  <c r="E27" i="36"/>
  <c r="E23" i="36"/>
  <c r="E35" i="36" l="1"/>
  <c r="A124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Asof</author>
  </authors>
  <commentList>
    <comment ref="Q7" authorId="0" shapeId="0" xr:uid="{00000000-0006-0000-0500-000001000000}">
      <text>
        <r>
          <rPr>
            <b/>
            <sz val="9"/>
            <rFont val="Tahoma"/>
            <family val="2"/>
          </rPr>
          <t>Asof:</t>
        </r>
        <r>
          <rPr>
            <sz val="9"/>
            <rFont val="Tahoma"/>
            <family val="2"/>
          </rPr>
          <t xml:space="preserve">
INSERTE EN ESTA CASILLA EL VALOR QUE VA A REPARTIR
</t>
        </r>
      </text>
    </comment>
  </commentList>
</comments>
</file>

<file path=xl/sharedStrings.xml><?xml version="1.0" encoding="utf-8"?>
<sst xmlns="http://schemas.openxmlformats.org/spreadsheetml/2006/main" count="1231" uniqueCount="300">
  <si>
    <t>NOMBRES</t>
  </si>
  <si>
    <t>REUNION 1</t>
  </si>
  <si>
    <t>REUNION 2</t>
  </si>
  <si>
    <t>REUNION 3</t>
  </si>
  <si>
    <t>REUNION 4</t>
  </si>
  <si>
    <t>REUNION 5</t>
  </si>
  <si>
    <t>REUNION 6</t>
  </si>
  <si>
    <t>REUNION 7</t>
  </si>
  <si>
    <t>REUNION 8</t>
  </si>
  <si>
    <t>REUNION 9</t>
  </si>
  <si>
    <t>REUNION 10</t>
  </si>
  <si>
    <t>REUNION 11</t>
  </si>
  <si>
    <t xml:space="preserve">REUNION </t>
  </si>
  <si>
    <t>REUNION 12</t>
  </si>
  <si>
    <t>Nº</t>
  </si>
  <si>
    <t>SALDO ACTUAL</t>
  </si>
  <si>
    <t>AHORROS</t>
  </si>
  <si>
    <t>PRESTAMOS</t>
  </si>
  <si>
    <t>MULTAS Y OTROS CARGOS</t>
  </si>
  <si>
    <t>ASISTENCIA</t>
  </si>
  <si>
    <t>AHORRO</t>
  </si>
  <si>
    <t>RETIRO</t>
  </si>
  <si>
    <t>SALDO</t>
  </si>
  <si>
    <t>CONCEDIDO</t>
  </si>
  <si>
    <t>INTERES</t>
  </si>
  <si>
    <t>TOTAL ADEUDADO</t>
  </si>
  <si>
    <t>PAGO DE PRESTAMO MAS INTERES</t>
  </si>
  <si>
    <t>SALDO DE PRESTAMO</t>
  </si>
  <si>
    <t>ESTHELA OSORIO</t>
  </si>
  <si>
    <t>REUNION</t>
  </si>
  <si>
    <t>REGISTRO CONTABLE</t>
  </si>
  <si>
    <t>FECHA</t>
  </si>
  <si>
    <t>DESCRIPCION</t>
  </si>
  <si>
    <t>CAJA</t>
  </si>
  <si>
    <t>SALDOS</t>
  </si>
  <si>
    <t>ENTRADA</t>
  </si>
  <si>
    <t>SALIDA</t>
  </si>
  <si>
    <t>REGISTRO INDIVIDUAL DE PAGOS Y AHORROS</t>
  </si>
  <si>
    <t>SOCIA</t>
  </si>
  <si>
    <t>NUMERO</t>
  </si>
  <si>
    <t>PAGO DE PRESTAMO + INTERES</t>
  </si>
  <si>
    <t>SALDO DE PRESTAMOS</t>
  </si>
  <si>
    <t>RETIROS</t>
  </si>
  <si>
    <t>SALDO DE AHORROS</t>
  </si>
  <si>
    <t>ESTADO</t>
  </si>
  <si>
    <t>PAGADO</t>
  </si>
  <si>
    <t>SOCIO</t>
  </si>
  <si>
    <t xml:space="preserve">                                                                                                      </t>
  </si>
  <si>
    <t>TABLA DE REPARTICION DE EXCEDENTES GRUPALES</t>
  </si>
  <si>
    <t>FONDO A REPARTIR</t>
  </si>
  <si>
    <t>SALDOS PROMEDIO</t>
  </si>
  <si>
    <t>SALDO PROMEDIO</t>
  </si>
  <si>
    <t>%</t>
  </si>
  <si>
    <t>VALOR A REPARTIR</t>
  </si>
  <si>
    <t>SALDO NUEVO CICLO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</si>
  <si>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</si>
  <si>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</si>
  <si>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</si>
  <si>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</si>
  <si>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</si>
  <si>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</si>
  <si>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</si>
  <si>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</si>
  <si>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</si>
  <si>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</si>
  <si>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</si>
  <si>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</si>
  <si>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</si>
  <si>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descontar de gastos de la red</t>
  </si>
  <si>
    <t>ENERO</t>
  </si>
  <si>
    <t>FEBRERO</t>
  </si>
  <si>
    <t>MARZO</t>
  </si>
  <si>
    <t>ABRIL</t>
  </si>
  <si>
    <t>MAYO</t>
  </si>
  <si>
    <t>JUNIO</t>
  </si>
  <si>
    <t>JULIO</t>
  </si>
  <si>
    <t>NOVIEMBRE</t>
  </si>
  <si>
    <t>INGRESOS</t>
  </si>
  <si>
    <t>ALVAREZ HERIBERTO</t>
  </si>
  <si>
    <t>CHACHAPOILLA GERARDO</t>
  </si>
  <si>
    <t>MOLINA RAFAEL</t>
  </si>
  <si>
    <t>MOSCUY NORMA</t>
  </si>
  <si>
    <t>MOSCUY ROCIO</t>
  </si>
  <si>
    <t>PANCHI ANAHI</t>
  </si>
  <si>
    <t>PEÑAFIEL MAURICIO</t>
  </si>
  <si>
    <t>PRUNA KELLY</t>
  </si>
  <si>
    <t>PRUNA NORMA</t>
  </si>
  <si>
    <t>ZAPATA ALEX</t>
  </si>
  <si>
    <t>FECHA:      JULIO DE 2024</t>
  </si>
  <si>
    <t>Aporte inicial (Rifa)</t>
  </si>
  <si>
    <t>Ingreso de ahorros</t>
  </si>
  <si>
    <t xml:space="preserve">Credito concedido </t>
  </si>
  <si>
    <t>Aporte inicial</t>
  </si>
  <si>
    <t>interes cobrado</t>
  </si>
  <si>
    <t>Ingresos ahorro</t>
  </si>
  <si>
    <t>aporte inicial</t>
  </si>
  <si>
    <t>Pago capital (veronica Sinchiguano)</t>
  </si>
  <si>
    <t>Ingreso ahorro</t>
  </si>
  <si>
    <t>pago capital (Carmen Herrera)</t>
  </si>
  <si>
    <t>pago capital (Carlos Peñafiel)</t>
  </si>
  <si>
    <t>Credito Carmen Herrera</t>
  </si>
  <si>
    <t>Credito Antony Moscuy</t>
  </si>
  <si>
    <t>Credito Peñafiel Carlos</t>
  </si>
  <si>
    <t>pago capital (Rocio Moscuy)</t>
  </si>
  <si>
    <t>pago capital (Norma Pruna)</t>
  </si>
  <si>
    <t>Credito Rocio Moscuy</t>
  </si>
  <si>
    <t>Credito Norma Pruna</t>
  </si>
  <si>
    <t>credito Herrera Joana</t>
  </si>
  <si>
    <t>pago capital (Joana Herrera)</t>
  </si>
  <si>
    <t>pago capital (Norma Moscuy)</t>
  </si>
  <si>
    <t>pago capital (Veronica sinchiguano)</t>
  </si>
  <si>
    <t>Credito Lizardo Pruna</t>
  </si>
  <si>
    <t>Credito Alex Zapata</t>
  </si>
  <si>
    <t>Credito veronica sinchiguano</t>
  </si>
  <si>
    <t xml:space="preserve">Credito concedido Carmen Herrera </t>
  </si>
  <si>
    <t>Credito concedido Carlos Peñafiel</t>
  </si>
  <si>
    <t>Aporte inicial Rocio / Antoni Moscuy</t>
  </si>
  <si>
    <t>pago capital (Anthony Moscuy)</t>
  </si>
  <si>
    <t>pago capital ( Carlos Peñafiel)</t>
  </si>
  <si>
    <t>pago capital (Lizandro Pruna)</t>
  </si>
  <si>
    <t>Credito Norma Moscuy</t>
  </si>
  <si>
    <t>credito Anthony Moscuy</t>
  </si>
  <si>
    <t>credito Marina Chicaiza</t>
  </si>
  <si>
    <t>credito monica moscuy</t>
  </si>
  <si>
    <t>credito Rafael molina</t>
  </si>
  <si>
    <t>pago capital joana herrera</t>
  </si>
  <si>
    <t>pago capital norma pruna</t>
  </si>
  <si>
    <t xml:space="preserve">paga capital rocio moscuy </t>
  </si>
  <si>
    <t>credito Joana Herrera</t>
  </si>
  <si>
    <t>credito norma pruna</t>
  </si>
  <si>
    <t>credito naomi pruna</t>
  </si>
  <si>
    <t xml:space="preserve">credito elsa herrera </t>
  </si>
  <si>
    <t>pago capital Alex Zapata</t>
  </si>
  <si>
    <t>credito heliberto Alvarez</t>
  </si>
  <si>
    <t>credito Miriam Rodriguez</t>
  </si>
  <si>
    <t>pago capital marina chicaiza</t>
  </si>
  <si>
    <t>pago capital anthony moscuy</t>
  </si>
  <si>
    <t>pago capital monica moscuy</t>
  </si>
  <si>
    <t>pago capital carmen herrera</t>
  </si>
  <si>
    <t>pago capital norma moscuy</t>
  </si>
  <si>
    <t>pago capital rafael molina</t>
  </si>
  <si>
    <t xml:space="preserve">credito norma moscuy </t>
  </si>
  <si>
    <t>credito leydi pruna</t>
  </si>
  <si>
    <t xml:space="preserve">credito mauricio peñafiel </t>
  </si>
  <si>
    <t>credito kelly pruna</t>
  </si>
  <si>
    <t>credito de victor moscuy</t>
  </si>
  <si>
    <t>CRÉDITOS OTORGADOS</t>
  </si>
  <si>
    <t>AGOSTO</t>
  </si>
  <si>
    <t>SEPTIEMBRE</t>
  </si>
  <si>
    <t>No.</t>
  </si>
  <si>
    <t>NÓMINA</t>
  </si>
  <si>
    <t>MES DE INGRESO</t>
  </si>
  <si>
    <t>AHORRO MENSUAL</t>
  </si>
  <si>
    <t>OCTUBRE</t>
  </si>
  <si>
    <r>
      <rPr>
        <b/>
        <sz val="11"/>
        <color theme="1"/>
        <rFont val="Calibri"/>
        <family val="2"/>
        <scheme val="minor"/>
      </rPr>
      <t>Nota.</t>
    </r>
    <r>
      <rPr>
        <sz val="11"/>
        <color theme="1"/>
        <rFont val="Calibri"/>
        <family val="2"/>
        <scheme val="minor"/>
      </rPr>
      <t xml:space="preserve"> Se inicia actividades en la caja con un fondo común procedente de una rifa realizada por los socios fundadores</t>
    </r>
  </si>
  <si>
    <t xml:space="preserve">DICIEMBRE </t>
  </si>
  <si>
    <t>DICIEMBRE</t>
  </si>
  <si>
    <t>TOTAL SUMA AHORRO GENERAL + INTERESES GENERAL)</t>
  </si>
  <si>
    <t>UTILIDAD</t>
  </si>
  <si>
    <t>JULIO - ABRIL</t>
  </si>
  <si>
    <t>CAPITALIZACIÓN</t>
  </si>
  <si>
    <t>EMERGENCIA</t>
  </si>
  <si>
    <t>DESCRIPCIÓN</t>
  </si>
  <si>
    <t>EGRESOS</t>
  </si>
  <si>
    <t>RESUMEN  DE CAJA CHICA</t>
  </si>
  <si>
    <t>APORTES DE SOLIDARIDAD</t>
  </si>
  <si>
    <t>N° SOCIO</t>
  </si>
  <si>
    <t>N°</t>
  </si>
  <si>
    <t>Socios que ingresaron a la caja  luego de ser conformada</t>
  </si>
  <si>
    <t>CAJA DE AHORRO</t>
  </si>
  <si>
    <t>COMUNAL VERDECOCHA</t>
  </si>
  <si>
    <t>Sembrando juntos para un futuro</t>
  </si>
  <si>
    <t>GESTIÓN DE SOCIOS</t>
  </si>
  <si>
    <t>MOVIMIENTO FINANCIERO</t>
  </si>
  <si>
    <t>CALCULOS Y RESULTADOS</t>
  </si>
  <si>
    <t>TOTAL INTERÉS</t>
  </si>
  <si>
    <t>N. CEDULA</t>
  </si>
  <si>
    <t>N. TELEFONO</t>
  </si>
  <si>
    <t>VERDECOCHA</t>
  </si>
  <si>
    <t xml:space="preserve">COMUNAL </t>
  </si>
  <si>
    <t>0501066443</t>
  </si>
  <si>
    <t>0501425441</t>
  </si>
  <si>
    <t>0502277353</t>
  </si>
  <si>
    <t>0500953344</t>
  </si>
  <si>
    <t>0502659931</t>
  </si>
  <si>
    <t>0503026213</t>
  </si>
  <si>
    <t>0550368096</t>
  </si>
  <si>
    <t>2024 COBRADO</t>
  </si>
  <si>
    <t>ALVAREZ PRUNA LUIS HERIBERTO</t>
  </si>
  <si>
    <t>CHACHAPOYA TOAPANTA RAUL GERARDO</t>
  </si>
  <si>
    <t xml:space="preserve">CHICAIZA CHACON GLORIA MARINA </t>
  </si>
  <si>
    <t>HERRERA ZAPATA CARMEN ALICIA</t>
  </si>
  <si>
    <t>HERRERA ZAPATA ELSA PIEDAD</t>
  </si>
  <si>
    <t>HERRERA HERRERA JOANA ALEXANDRA</t>
  </si>
  <si>
    <t>MOLINA BELTRAN LUIS RAFAEL</t>
  </si>
  <si>
    <t>MONGE PRUNA JOSUE DAMIÁN</t>
  </si>
  <si>
    <t>MOSCUY ALVAREZ ANTONY ALEXANDER</t>
  </si>
  <si>
    <t>MOSCUY CULQUI MARIA NORMA</t>
  </si>
  <si>
    <t>MOSCUY ALVAREZ MONICA AZUCENA</t>
  </si>
  <si>
    <t>0550140743</t>
  </si>
  <si>
    <t>0502321714</t>
  </si>
  <si>
    <t>0504024654</t>
  </si>
  <si>
    <t>0502275407</t>
  </si>
  <si>
    <t>0502524226</t>
  </si>
  <si>
    <t>0501789325</t>
  </si>
  <si>
    <t>0550113484</t>
  </si>
  <si>
    <t>0502917941</t>
  </si>
  <si>
    <t>0502448905</t>
  </si>
  <si>
    <t>0550140693</t>
  </si>
  <si>
    <t>0550733216</t>
  </si>
  <si>
    <t>0550024426</t>
  </si>
  <si>
    <t>0503156762</t>
  </si>
  <si>
    <t>0550276265</t>
  </si>
  <si>
    <t>0503776239</t>
  </si>
  <si>
    <t>0502780711</t>
  </si>
  <si>
    <t>0503249864</t>
  </si>
  <si>
    <t>2200613137</t>
  </si>
  <si>
    <t>MOSCUY  ALVAREZ BLANCA ROCIO</t>
  </si>
  <si>
    <t>MOSCUY CHACON VICTOR RODOLFO</t>
  </si>
  <si>
    <t>PANCHI HERRERA ANAHI ALEJANDRA</t>
  </si>
  <si>
    <t>PEÑAFIEL CHICAIZA CARLOS WLADIMIR</t>
  </si>
  <si>
    <t>PEÑAFIEL CHICAIZA MAURICIO CRISTOBAL</t>
  </si>
  <si>
    <t>PRUNA CANDO  JUAN DAVID</t>
  </si>
  <si>
    <t>PRUNA SINCHIGUANO KELLY MONSERRATH</t>
  </si>
  <si>
    <t>PRUNA MOSCUY LEIDY GISSELA</t>
  </si>
  <si>
    <t>PRUNA CANDO LIZARDO RAUL</t>
  </si>
  <si>
    <t>PRUNA SINCHIGUANOHEIDY NAOMI</t>
  </si>
  <si>
    <t>PRUNA CANDO NORMA NATALY</t>
  </si>
  <si>
    <t>RODRIGUEZ HERRERA MIRIAM ELIZABETH</t>
  </si>
  <si>
    <t>SINCHIGUANO BASANTES VERÓNICAGISSELA</t>
  </si>
  <si>
    <t>ZAPATA HERRERA ALEX DAVID</t>
  </si>
  <si>
    <t>NÓMINA DE SOCIOS</t>
  </si>
  <si>
    <t>MOSCUY ANTHONY</t>
  </si>
  <si>
    <r>
      <rPr>
        <sz val="14"/>
        <color theme="0"/>
        <rFont val="Agency FB"/>
        <family val="2"/>
      </rPr>
      <t xml:space="preserve"> JUNIO</t>
    </r>
    <r>
      <rPr>
        <b/>
        <sz val="14"/>
        <color theme="0"/>
        <rFont val="Agency FB"/>
        <family val="2"/>
      </rPr>
      <t xml:space="preserve"> DE 2024</t>
    </r>
  </si>
  <si>
    <r>
      <t>FECHA</t>
    </r>
    <r>
      <rPr>
        <sz val="14"/>
        <color theme="0"/>
        <rFont val="Agency FB"/>
        <family val="2"/>
      </rPr>
      <t xml:space="preserve">:      </t>
    </r>
    <r>
      <rPr>
        <b/>
        <sz val="14"/>
        <color theme="0"/>
        <rFont val="Agency FB"/>
        <family val="2"/>
      </rPr>
      <t xml:space="preserve"> AGOSTO DE 2024</t>
    </r>
  </si>
  <si>
    <r>
      <t xml:space="preserve">FECHA: </t>
    </r>
    <r>
      <rPr>
        <sz val="14"/>
        <color theme="0"/>
        <rFont val="Agency FB"/>
        <family val="2"/>
      </rPr>
      <t xml:space="preserve"> SEPTIEMBRE DE 2024</t>
    </r>
  </si>
  <si>
    <r>
      <t>FECHA</t>
    </r>
    <r>
      <rPr>
        <sz val="14"/>
        <color theme="0"/>
        <rFont val="Agency FB"/>
        <family val="2"/>
      </rPr>
      <t>: OCTUBRE   DE 2024</t>
    </r>
  </si>
  <si>
    <r>
      <t>FECHA</t>
    </r>
    <r>
      <rPr>
        <sz val="14"/>
        <color theme="0"/>
        <rFont val="Agency FB"/>
        <family val="2"/>
      </rPr>
      <t>:   NOVIEMBRE DE 2024</t>
    </r>
  </si>
  <si>
    <r>
      <t>FECHA</t>
    </r>
    <r>
      <rPr>
        <sz val="14"/>
        <color theme="0"/>
        <rFont val="Agency FB"/>
        <family val="2"/>
      </rPr>
      <t>:     DICIEMBRE DE 2024</t>
    </r>
  </si>
  <si>
    <r>
      <t>FECHA</t>
    </r>
    <r>
      <rPr>
        <sz val="14"/>
        <color theme="0"/>
        <rFont val="Agency FB"/>
        <family val="2"/>
      </rPr>
      <t>:   ENERO DE 2025</t>
    </r>
  </si>
  <si>
    <r>
      <t>FECHA</t>
    </r>
    <r>
      <rPr>
        <sz val="14"/>
        <color theme="0"/>
        <rFont val="Agency FB"/>
        <family val="2"/>
      </rPr>
      <t xml:space="preserve">: </t>
    </r>
    <r>
      <rPr>
        <b/>
        <sz val="14"/>
        <color theme="0"/>
        <rFont val="Agency FB"/>
        <family val="2"/>
      </rPr>
      <t xml:space="preserve"> FEBRERO DEL 2025</t>
    </r>
  </si>
  <si>
    <r>
      <t>FECHA</t>
    </r>
    <r>
      <rPr>
        <sz val="14"/>
        <color theme="0"/>
        <rFont val="Agency FB"/>
        <family val="2"/>
      </rPr>
      <t>:</t>
    </r>
    <r>
      <rPr>
        <b/>
        <sz val="14"/>
        <color theme="0"/>
        <rFont val="Agency FB"/>
        <family val="2"/>
      </rPr>
      <t xml:space="preserve">    MARZO 2025</t>
    </r>
  </si>
  <si>
    <r>
      <t>FECHA</t>
    </r>
    <r>
      <rPr>
        <sz val="14"/>
        <color theme="0"/>
        <rFont val="Agency FB"/>
        <family val="2"/>
      </rPr>
      <t>:  ABRIL (2 MAYO)</t>
    </r>
    <r>
      <rPr>
        <b/>
        <sz val="14"/>
        <color theme="0"/>
        <rFont val="Agency FB"/>
        <family val="2"/>
      </rPr>
      <t xml:space="preserve"> 2025</t>
    </r>
  </si>
  <si>
    <r>
      <t>FECHA</t>
    </r>
    <r>
      <rPr>
        <sz val="14"/>
        <color theme="0"/>
        <rFont val="Agency FB"/>
        <family val="2"/>
      </rPr>
      <t>:    06 de enero de 2018</t>
    </r>
  </si>
  <si>
    <r>
      <t>FECHA</t>
    </r>
    <r>
      <rPr>
        <sz val="14"/>
        <color theme="0"/>
        <rFont val="Agency FB"/>
        <family val="2"/>
      </rPr>
      <t xml:space="preserve">:    </t>
    </r>
  </si>
  <si>
    <r>
      <t>FECHA</t>
    </r>
    <r>
      <rPr>
        <sz val="14"/>
        <color theme="0"/>
        <rFont val="Agency FB"/>
        <family val="2"/>
      </rPr>
      <t>:  MAYO</t>
    </r>
    <r>
      <rPr>
        <b/>
        <sz val="14"/>
        <color theme="0"/>
        <rFont val="Agency FB"/>
        <family val="2"/>
      </rPr>
      <t xml:space="preserve"> 2025</t>
    </r>
  </si>
  <si>
    <t>APORTE INICIAL</t>
  </si>
  <si>
    <t xml:space="preserve">pago capital Naomi Pruna </t>
  </si>
  <si>
    <t>pago capital Moscuy Rocio</t>
  </si>
  <si>
    <t>pago capital Herrera Elsa</t>
  </si>
  <si>
    <t>intèrese cobrados</t>
  </si>
  <si>
    <t>crèdito Carlos Peñafiel</t>
  </si>
  <si>
    <t>crèdito Josue Monge</t>
  </si>
  <si>
    <t>crèdito Pruna Juan</t>
  </si>
  <si>
    <t>crèdito Herrera Elsa</t>
  </si>
  <si>
    <t>crèdito Rocio Moscuy</t>
  </si>
  <si>
    <t>Aporte inicial Juan Pruna/Miriam Rodriguez</t>
  </si>
  <si>
    <t>Aporte mìnimo mensual (0,50 por socio)</t>
  </si>
  <si>
    <t>suministros de oficina</t>
  </si>
  <si>
    <t xml:space="preserve">Aporte Solidario </t>
  </si>
  <si>
    <t>Colaboraciòn solodaria (Joana Herrera)</t>
  </si>
  <si>
    <t>Copias e impresiones</t>
  </si>
  <si>
    <t>Atrasos (4 personas)</t>
  </si>
  <si>
    <t>suministro de oficina (compra de marcadores y papelote)</t>
  </si>
  <si>
    <t>Colaboraciòn solodaria (Rafael Molina)</t>
  </si>
  <si>
    <t>Compra de Matriz Contable</t>
  </si>
  <si>
    <t>Gastos varios (Refrigerio)</t>
  </si>
  <si>
    <t>Multas (Juan David - Miriam)</t>
  </si>
  <si>
    <t>TOTAL INTERÉSES POR SOCIO</t>
  </si>
  <si>
    <t>C</t>
  </si>
  <si>
    <t>SUMA ITERÉS TOTAL POR SOCIO</t>
  </si>
  <si>
    <t>SOCIOS</t>
  </si>
  <si>
    <t>CHICAIZA MARINA</t>
  </si>
  <si>
    <t>HERREA CARMEN</t>
  </si>
  <si>
    <t>HERREA ELSA</t>
  </si>
  <si>
    <t>HERREA JOANA</t>
  </si>
  <si>
    <t>MONGUE JOSUE</t>
  </si>
  <si>
    <t xml:space="preserve">MOSCUY MONICA </t>
  </si>
  <si>
    <t xml:space="preserve">MOSCUY VICTOR </t>
  </si>
  <si>
    <t xml:space="preserve">PENAFIEL CARLOS </t>
  </si>
  <si>
    <t>SOCI0</t>
  </si>
  <si>
    <t xml:space="preserve">PRUNA JUAN </t>
  </si>
  <si>
    <t>PEUNA LEIDY</t>
  </si>
  <si>
    <t>PRUNALIZARDO</t>
  </si>
  <si>
    <t xml:space="preserve">PRUNA NAOMI </t>
  </si>
  <si>
    <t>RODRIGUEZ MIRIAM</t>
  </si>
  <si>
    <t xml:space="preserve">SINCHIGUANO VERONICA </t>
  </si>
  <si>
    <t>CUERPO NORMATIVO</t>
  </si>
  <si>
    <t>REUNION 13</t>
  </si>
  <si>
    <t>REUNION 14</t>
  </si>
  <si>
    <r>
      <t>FECHA</t>
    </r>
    <r>
      <rPr>
        <sz val="14"/>
        <color theme="0"/>
        <rFont val="Agency FB"/>
        <family val="2"/>
      </rPr>
      <t>:  JUNIO</t>
    </r>
    <r>
      <rPr>
        <b/>
        <sz val="14"/>
        <color theme="0"/>
        <rFont val="Agency FB"/>
        <family val="2"/>
      </rPr>
      <t xml:space="preserve"> 2025</t>
    </r>
  </si>
  <si>
    <r>
      <t>FECHA</t>
    </r>
    <r>
      <rPr>
        <sz val="14"/>
        <color theme="0"/>
        <rFont val="Agency FB"/>
        <family val="2"/>
      </rPr>
      <t>:  JULIO</t>
    </r>
    <r>
      <rPr>
        <b/>
        <sz val="14"/>
        <color theme="0"/>
        <rFont val="Agency FB"/>
        <family val="2"/>
      </rPr>
      <t xml:space="preserve"> 2025</t>
    </r>
  </si>
  <si>
    <t>ingreso ahorro</t>
  </si>
  <si>
    <t>pago capital Heriberto albarez</t>
  </si>
  <si>
    <t>pago capital myriam rodriguez</t>
  </si>
  <si>
    <t>pago capital alex zapata</t>
  </si>
  <si>
    <t>crèdito de myriam rodriguez</t>
  </si>
  <si>
    <t>crèdito alex zapata</t>
  </si>
  <si>
    <t>credito anahi panchi</t>
  </si>
  <si>
    <t xml:space="preserve">credito gerardo chachapoya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</si>
</sst>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$&quot;* #,##0.00_ ;_ &quot;$&quot;* \-#,##0.00_ ;_ &quot;$&quot;* &quot;-&quot;??_ ;_ @_ "/>
    <numFmt numFmtId="165" formatCode="_(* #,##0.00_);_(* \(#,##0.00\);_(* &quot;-&quot;??_);_(@_)"/>
    <numFmt numFmtId="166" formatCode="_ [$$-300A]* #,##0.00_ ;_ [$$-300A]* \-#,##0.00_ ;_ [$$-300A]* &quot;-&quot;??_ ;_ @_ "/>
  </numFmts>
  <fonts count="9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gency FB"/>
      <family val="2"/>
    </font>
    <font>
      <b/>
      <sz val="11"/>
      <color theme="1"/>
      <name val="Agency FB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Agency FB"/>
      <family val="2"/>
    </font>
    <font>
      <sz val="11"/>
      <color theme="6" tint="-0.499984740745262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ooper Black"/>
      <family val="1"/>
    </font>
    <font>
      <b/>
      <sz val="22"/>
      <color theme="0"/>
      <name val="Cooper Black"/>
      <family val="1"/>
    </font>
    <font>
      <sz val="36"/>
      <color rgb="FF3E4E2C"/>
      <name val="Cooper Black"/>
      <family val="1"/>
    </font>
    <font>
      <b/>
      <sz val="13"/>
      <color theme="0"/>
      <name val="Calibri"/>
      <family val="2"/>
      <scheme val="minor"/>
    </font>
    <font>
      <b/>
      <sz val="13"/>
      <color rgb="FF3E4E2C"/>
      <name val="Calibri"/>
      <family val="2"/>
      <scheme val="minor"/>
    </font>
    <font>
      <b/>
      <sz val="22"/>
      <color rgb="FF52683A"/>
      <name val="Copperplate Gothic Bold"/>
      <family val="2"/>
    </font>
    <font>
      <b/>
      <sz val="20"/>
      <color rgb="FF52683A"/>
      <name val="Copperplate Gothic Bold"/>
      <family val="2"/>
    </font>
    <font>
      <b/>
      <sz val="13"/>
      <color rgb="FF52683A"/>
      <name val="Calibri"/>
      <family val="2"/>
      <scheme val="minor"/>
    </font>
    <font>
      <b/>
      <sz val="16"/>
      <color rgb="FF52683A"/>
      <name val="Copperplate Gothic Bold"/>
      <family val="2"/>
    </font>
    <font>
      <b/>
      <sz val="12"/>
      <color rgb="FF52683A"/>
      <name val="Georgia"/>
      <family val="1"/>
    </font>
    <font>
      <sz val="20"/>
      <color rgb="FF3E4E2C"/>
      <name val="Cooper Black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52683A"/>
      <name val="Copperplate Gothic Bold"/>
      <family val="2"/>
    </font>
    <font>
      <b/>
      <sz val="12"/>
      <color rgb="FF52683A"/>
      <name val="Copperplate Gothic Bold"/>
      <family val="2"/>
    </font>
    <font>
      <b/>
      <sz val="9"/>
      <color rgb="FF52683A"/>
      <name val="Georgia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4" tint="-0.499984740745262"/>
      <name val="David"/>
      <family val="2"/>
      <charset val="177"/>
    </font>
    <font>
      <sz val="11"/>
      <color theme="1"/>
      <name val="David"/>
      <family val="2"/>
      <charset val="177"/>
    </font>
    <font>
      <sz val="12"/>
      <color theme="1"/>
      <name val="David"/>
      <family val="2"/>
      <charset val="177"/>
    </font>
    <font>
      <sz val="14"/>
      <color theme="1"/>
      <name val="Agency FB"/>
      <family val="2"/>
    </font>
    <font>
      <b/>
      <sz val="14"/>
      <color theme="0"/>
      <name val="Agency FB"/>
      <family val="2"/>
    </font>
    <font>
      <sz val="14"/>
      <color theme="0"/>
      <name val="Agency FB"/>
      <family val="2"/>
    </font>
    <font>
      <b/>
      <sz val="14"/>
      <color theme="1"/>
      <name val="Agency FB"/>
      <family val="2"/>
    </font>
    <font>
      <sz val="13"/>
      <color rgb="FF3E4E2C"/>
      <name val="Calibri"/>
      <family val="2"/>
      <scheme val="minor"/>
    </font>
    <font>
      <sz val="13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8"/>
      <color theme="4" tint="-0.499984740745262"/>
      <name val="David"/>
      <family val="2"/>
    </font>
    <font>
      <sz val="8"/>
      <color theme="1"/>
      <name val="David"/>
      <family val="2"/>
    </font>
    <font>
      <b/>
      <sz val="12"/>
      <color theme="1"/>
      <name val="David"/>
      <family val="2"/>
    </font>
    <font>
      <b/>
      <sz val="8"/>
      <color rgb="FF3F3F3F"/>
      <name val="David"/>
      <family val="2"/>
    </font>
    <font>
      <sz val="11"/>
      <color theme="1"/>
      <name val="David"/>
      <family val="2"/>
    </font>
    <font>
      <sz val="11"/>
      <color rgb="FFFF0000"/>
      <name val="David"/>
      <family val="2"/>
    </font>
    <font>
      <b/>
      <sz val="20"/>
      <color theme="0"/>
      <name val="Calibri"/>
      <family val="2"/>
      <scheme val="minor"/>
    </font>
    <font>
      <sz val="11"/>
      <color rgb="FF3E4E2C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1"/>
      <color rgb="FF52683A"/>
      <name val="Georgia"/>
      <family val="1"/>
    </font>
    <font>
      <b/>
      <sz val="18"/>
      <color rgb="FF52683A"/>
      <name val="Georgia"/>
      <family val="1"/>
    </font>
    <font>
      <b/>
      <sz val="26"/>
      <color rgb="FF52683A"/>
      <name val="Copperplate Gothic Bold"/>
      <family val="2"/>
    </font>
    <font>
      <b/>
      <sz val="28"/>
      <color rgb="FF52683A"/>
      <name val="Copperplate Gothic Bold"/>
      <family val="2"/>
    </font>
    <font>
      <b/>
      <sz val="28"/>
      <color theme="1"/>
      <name val="David"/>
      <family val="2"/>
    </font>
    <font>
      <sz val="13"/>
      <color theme="0"/>
      <name val="Calibre"/>
    </font>
    <font>
      <b/>
      <sz val="13"/>
      <color theme="0"/>
      <name val="Calibre"/>
    </font>
    <font>
      <sz val="13"/>
      <color theme="1"/>
      <name val="Calibre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name val="Calibre"/>
    </font>
    <font>
      <sz val="13"/>
      <color rgb="FFFF0000"/>
      <name val="Calibre"/>
    </font>
    <font>
      <sz val="13"/>
      <color rgb="FFC00000"/>
      <name val="Calibre"/>
    </font>
    <font>
      <b/>
      <sz val="13"/>
      <color theme="4" tint="-0.499984740745262"/>
      <name val="Calibre"/>
    </font>
    <font>
      <sz val="13"/>
      <name val="Calibre"/>
    </font>
    <font>
      <b/>
      <sz val="13"/>
      <color theme="1"/>
      <name val="Calibre"/>
    </font>
    <font>
      <b/>
      <sz val="13"/>
      <color rgb="FF3F3F3F"/>
      <name val="Calibre"/>
    </font>
    <font>
      <b/>
      <sz val="13"/>
      <color rgb="FFC00000"/>
      <name val="Calibre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CE3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E4E2C"/>
        <bgColor indexed="64"/>
      </patternFill>
    </fill>
    <fill>
      <patternFill patternType="solid">
        <fgColor rgb="FFA63C28"/>
        <bgColor indexed="64"/>
      </patternFill>
    </fill>
    <fill>
      <patternFill patternType="solid">
        <fgColor rgb="FFDAAF10"/>
        <bgColor indexed="64"/>
      </patternFill>
    </fill>
    <fill>
      <patternFill patternType="solid">
        <fgColor rgb="FF759353"/>
        <bgColor indexed="64"/>
      </patternFill>
    </fill>
    <fill>
      <patternFill patternType="solid">
        <fgColor rgb="FFFDF6E3"/>
        <bgColor indexed="64"/>
      </patternFill>
    </fill>
    <fill>
      <patternFill patternType="solid">
        <fgColor rgb="FFF4E6B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AF3E0"/>
        <bgColor indexed="64"/>
      </patternFill>
    </fill>
    <fill>
      <patternFill patternType="solid">
        <fgColor rgb="FFF2EAE1"/>
        <bgColor indexed="64"/>
      </patternFill>
    </fill>
    <fill>
      <patternFill patternType="solid">
        <fgColor rgb="FF658048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3" tint="-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auto="1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auto="1"/>
      </right>
      <top style="medium">
        <color auto="1"/>
      </top>
      <bottom style="thin">
        <color theme="1" tint="0.499984740745262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499984740745262"/>
      </left>
      <right style="medium">
        <color auto="1"/>
      </right>
      <top style="thin">
        <color theme="1" tint="0.499984740745262"/>
      </top>
      <bottom style="medium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rgb="FFA0522D"/>
      </left>
      <right style="thick">
        <color rgb="FFA0522D"/>
      </right>
      <top style="thick">
        <color rgb="FFA0522D"/>
      </top>
      <bottom style="thick">
        <color rgb="FFA0522D"/>
      </bottom>
      <diagonal/>
    </border>
    <border>
      <left style="medium">
        <color theme="0"/>
      </left>
      <right/>
      <top/>
      <bottom style="thick">
        <color rgb="FFA0522D"/>
      </bottom>
      <diagonal/>
    </border>
    <border>
      <left/>
      <right/>
      <top/>
      <bottom style="thick">
        <color rgb="FFA0522D"/>
      </bottom>
      <diagonal/>
    </border>
    <border>
      <left/>
      <right style="medium">
        <color theme="0"/>
      </right>
      <top/>
      <bottom style="thick">
        <color rgb="FFA0522D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A63C28"/>
      </left>
      <right style="thick">
        <color rgb="FFA63C28"/>
      </right>
      <top style="thick">
        <color rgb="FFA63C28"/>
      </top>
      <bottom style="thick">
        <color rgb="FFA63C28"/>
      </bottom>
      <diagonal/>
    </border>
    <border>
      <left style="thick">
        <color rgb="FFA63C28"/>
      </left>
      <right/>
      <top style="thick">
        <color rgb="FFA63C28"/>
      </top>
      <bottom style="thick">
        <color rgb="FFA63C28"/>
      </bottom>
      <diagonal/>
    </border>
    <border>
      <left/>
      <right style="thick">
        <color rgb="FFA63C28"/>
      </right>
      <top style="thick">
        <color rgb="FFA63C28"/>
      </top>
      <bottom style="thick">
        <color rgb="FFA63C28"/>
      </bottom>
      <diagonal/>
    </border>
    <border>
      <left style="thick">
        <color rgb="FFA63C28"/>
      </left>
      <right/>
      <top style="thick">
        <color rgb="FFA63C28"/>
      </top>
      <bottom/>
      <diagonal/>
    </border>
    <border>
      <left/>
      <right/>
      <top style="thick">
        <color rgb="FFA63C28"/>
      </top>
      <bottom/>
      <diagonal/>
    </border>
    <border>
      <left/>
      <right style="thick">
        <color rgb="FFA63C28"/>
      </right>
      <top style="thick">
        <color rgb="FFA63C28"/>
      </top>
      <bottom/>
      <diagonal/>
    </border>
    <border>
      <left style="thick">
        <color rgb="FFA63C28"/>
      </left>
      <right/>
      <top/>
      <bottom style="thick">
        <color rgb="FFA63C28"/>
      </bottom>
      <diagonal/>
    </border>
    <border>
      <left/>
      <right/>
      <top/>
      <bottom style="thick">
        <color rgb="FFA63C28"/>
      </bottom>
      <diagonal/>
    </border>
    <border>
      <left/>
      <right style="thick">
        <color rgb="FFA63C28"/>
      </right>
      <top/>
      <bottom style="thick">
        <color rgb="FFA63C28"/>
      </bottom>
      <diagonal/>
    </border>
    <border>
      <left style="thick">
        <color rgb="FFA63C28"/>
      </left>
      <right style="thick">
        <color rgb="FFA63C28"/>
      </right>
      <top/>
      <bottom/>
      <diagonal/>
    </border>
    <border>
      <left/>
      <right style="thick">
        <color rgb="FFA63C28"/>
      </right>
      <top/>
      <bottom/>
      <diagonal/>
    </border>
    <border>
      <left style="thick">
        <color rgb="FFA63C28"/>
      </left>
      <right style="thick">
        <color rgb="FFA63C28"/>
      </right>
      <top style="thick">
        <color rgb="FFA63C28"/>
      </top>
      <bottom/>
      <diagonal/>
    </border>
    <border>
      <left style="thick">
        <color rgb="FFA63C28"/>
      </left>
      <right style="thick">
        <color rgb="FFA63C28"/>
      </right>
      <top/>
      <bottom style="thick">
        <color rgb="FFA63C28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ck">
        <color rgb="FFA0522D"/>
      </left>
      <right/>
      <top style="thick">
        <color rgb="FFA0522D"/>
      </top>
      <bottom style="thick">
        <color rgb="FFA0522D"/>
      </bottom>
      <diagonal/>
    </border>
    <border>
      <left/>
      <right style="thick">
        <color rgb="FFA0522D"/>
      </right>
      <top style="thick">
        <color rgb="FFA0522D"/>
      </top>
      <bottom style="thick">
        <color rgb="FFA0522D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</borders>
  <cellStyleXfs count="38">
    <xf numFmtId="0" fontId="0" fillId="0" borderId="0"/>
    <xf numFmtId="0" fontId="21" fillId="13" borderId="7" applyNumberFormat="0" applyFont="0" applyAlignment="0" applyProtection="0"/>
    <xf numFmtId="0" fontId="18" fillId="11" borderId="22" applyNumberFormat="0" applyAlignment="0" applyProtection="0"/>
    <xf numFmtId="0" fontId="15" fillId="12" borderId="6" applyNumberFormat="0" applyAlignment="0" applyProtection="0"/>
    <xf numFmtId="0" fontId="14" fillId="6" borderId="0" applyNumberFormat="0" applyBorder="0" applyAlignment="0" applyProtection="0"/>
    <xf numFmtId="0" fontId="21" fillId="14" borderId="0" applyNumberFormat="0" applyBorder="0" applyAlignment="0" applyProtection="0"/>
    <xf numFmtId="0" fontId="13" fillId="7" borderId="0" applyNumberFormat="0" applyBorder="0" applyAlignment="0" applyProtection="0"/>
    <xf numFmtId="0" fontId="21" fillId="9" borderId="0" applyNumberFormat="0" applyBorder="0" applyAlignment="0" applyProtection="0"/>
    <xf numFmtId="0" fontId="21" fillId="8" borderId="0" applyNumberFormat="0" applyBorder="0" applyAlignment="0" applyProtection="0"/>
    <xf numFmtId="0" fontId="13" fillId="10" borderId="0" applyNumberFormat="0" applyBorder="0" applyAlignment="0" applyProtection="0"/>
    <xf numFmtId="0" fontId="6" fillId="0" borderId="0"/>
    <xf numFmtId="0" fontId="23" fillId="15" borderId="6" applyNumberFormat="0" applyAlignment="0" applyProtection="0"/>
    <xf numFmtId="0" fontId="6" fillId="16" borderId="7" applyNumberFormat="0" applyFont="0" applyAlignment="0" applyProtection="0"/>
    <xf numFmtId="0" fontId="24" fillId="17" borderId="0" applyNumberFormat="0" applyBorder="0" applyAlignment="0" applyProtection="0"/>
    <xf numFmtId="0" fontId="25" fillId="18" borderId="22" applyNumberFormat="0" applyAlignment="0" applyProtection="0"/>
    <xf numFmtId="0" fontId="22" fillId="20" borderId="0" applyNumberFormat="0" applyBorder="0" applyAlignment="0" applyProtection="0"/>
    <xf numFmtId="0" fontId="6" fillId="21" borderId="0" applyNumberFormat="0" applyBorder="0" applyAlignment="0" applyProtection="0"/>
    <xf numFmtId="0" fontId="22" fillId="22" borderId="0" applyNumberFormat="0" applyBorder="0" applyAlignment="0" applyProtection="0"/>
    <xf numFmtId="165" fontId="6" fillId="0" borderId="0" applyFont="0" applyFill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6" fillId="25" borderId="0" applyNumberFormat="0" applyBorder="0" applyAlignment="0" applyProtection="0"/>
    <xf numFmtId="0" fontId="22" fillId="19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6" fillId="29" borderId="0" applyNumberFormat="0" applyBorder="0" applyAlignment="0" applyProtection="0"/>
    <xf numFmtId="164" fontId="21" fillId="0" borderId="0" applyFont="0" applyFill="0" applyBorder="0" applyAlignment="0" applyProtection="0"/>
    <xf numFmtId="0" fontId="5" fillId="0" borderId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22" fillId="31" borderId="0" applyNumberFormat="0" applyBorder="0" applyAlignment="0" applyProtection="0"/>
    <xf numFmtId="9" fontId="21" fillId="0" borderId="0" applyFont="0" applyFill="0" applyBorder="0" applyAlignment="0" applyProtection="0"/>
    <xf numFmtId="0" fontId="3" fillId="0" borderId="0"/>
    <xf numFmtId="0" fontId="23" fillId="12" borderId="6" applyNumberFormat="0" applyAlignment="0" applyProtection="0"/>
    <xf numFmtId="0" fontId="3" fillId="13" borderId="7" applyNumberFormat="0" applyFont="0" applyAlignment="0" applyProtection="0"/>
    <xf numFmtId="0" fontId="3" fillId="14" borderId="0" applyNumberFormat="0" applyBorder="0" applyAlignment="0" applyProtection="0"/>
    <xf numFmtId="0" fontId="2" fillId="0" borderId="0"/>
  </cellStyleXfs>
  <cellXfs count="61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12" fillId="0" borderId="0" xfId="0" applyNumberFormat="1" applyFont="1"/>
    <xf numFmtId="15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17" fillId="2" borderId="0" xfId="0" applyFont="1" applyFill="1"/>
    <xf numFmtId="0" fontId="12" fillId="2" borderId="0" xfId="0" applyFont="1" applyFill="1"/>
    <xf numFmtId="0" fontId="5" fillId="2" borderId="0" xfId="0" applyFont="1" applyFill="1"/>
    <xf numFmtId="0" fontId="4" fillId="2" borderId="0" xfId="0" applyFont="1" applyFill="1"/>
    <xf numFmtId="0" fontId="0" fillId="33" borderId="0" xfId="0" applyFill="1"/>
    <xf numFmtId="0" fontId="22" fillId="34" borderId="27" xfId="0" applyFont="1" applyFill="1" applyBorder="1"/>
    <xf numFmtId="0" fontId="22" fillId="34" borderId="28" xfId="0" applyFont="1" applyFill="1" applyBorder="1"/>
    <xf numFmtId="0" fontId="13" fillId="36" borderId="27" xfId="0" applyFont="1" applyFill="1" applyBorder="1"/>
    <xf numFmtId="0" fontId="13" fillId="36" borderId="0" xfId="0" applyFont="1" applyFill="1"/>
    <xf numFmtId="0" fontId="13" fillId="36" borderId="28" xfId="0" applyFont="1" applyFill="1" applyBorder="1"/>
    <xf numFmtId="0" fontId="13" fillId="36" borderId="29" xfId="0" applyFont="1" applyFill="1" applyBorder="1"/>
    <xf numFmtId="0" fontId="13" fillId="36" borderId="30" xfId="0" applyFont="1" applyFill="1" applyBorder="1"/>
    <xf numFmtId="0" fontId="13" fillId="36" borderId="31" xfId="0" applyFont="1" applyFill="1" applyBorder="1"/>
    <xf numFmtId="0" fontId="13" fillId="35" borderId="27" xfId="0" applyFont="1" applyFill="1" applyBorder="1"/>
    <xf numFmtId="0" fontId="13" fillId="35" borderId="0" xfId="0" applyFont="1" applyFill="1"/>
    <xf numFmtId="0" fontId="13" fillId="35" borderId="28" xfId="0" applyFont="1" applyFill="1" applyBorder="1"/>
    <xf numFmtId="0" fontId="13" fillId="35" borderId="29" xfId="0" applyFont="1" applyFill="1" applyBorder="1"/>
    <xf numFmtId="0" fontId="13" fillId="35" borderId="30" xfId="0" applyFont="1" applyFill="1" applyBorder="1"/>
    <xf numFmtId="0" fontId="13" fillId="35" borderId="31" xfId="0" applyFont="1" applyFill="1" applyBorder="1"/>
    <xf numFmtId="0" fontId="0" fillId="2" borderId="0" xfId="0" applyFill="1" applyAlignment="1">
      <alignment horizontal="center" vertical="center"/>
    </xf>
    <xf numFmtId="0" fontId="0" fillId="0" borderId="23" xfId="0" applyBorder="1"/>
    <xf numFmtId="0" fontId="30" fillId="37" borderId="35" xfId="0" applyFont="1" applyFill="1" applyBorder="1" applyAlignment="1">
      <alignment horizontal="center" vertical="center"/>
    </xf>
    <xf numFmtId="0" fontId="31" fillId="38" borderId="35" xfId="5" applyFont="1" applyFill="1" applyBorder="1" applyAlignment="1">
      <alignment horizontal="center" vertical="center"/>
    </xf>
    <xf numFmtId="0" fontId="31" fillId="38" borderId="35" xfId="0" applyFont="1" applyFill="1" applyBorder="1" applyAlignment="1">
      <alignment horizontal="center" vertical="center"/>
    </xf>
    <xf numFmtId="164" fontId="31" fillId="38" borderId="35" xfId="27" applyFont="1" applyFill="1" applyBorder="1" applyAlignment="1">
      <alignment horizontal="center" vertical="center"/>
    </xf>
    <xf numFmtId="0" fontId="31" fillId="39" borderId="35" xfId="0" applyFont="1" applyFill="1" applyBorder="1" applyAlignment="1">
      <alignment horizontal="center" vertical="center"/>
    </xf>
    <xf numFmtId="164" fontId="31" fillId="39" borderId="35" xfId="27" applyFont="1" applyFill="1" applyBorder="1" applyAlignment="1">
      <alignment horizontal="center" vertical="center"/>
    </xf>
    <xf numFmtId="0" fontId="31" fillId="39" borderId="35" xfId="5" applyFont="1" applyFill="1" applyBorder="1" applyAlignment="1">
      <alignment horizontal="center" vertical="center"/>
    </xf>
    <xf numFmtId="164" fontId="31" fillId="39" borderId="35" xfId="0" applyNumberFormat="1" applyFont="1" applyFill="1" applyBorder="1" applyAlignment="1">
      <alignment horizontal="center" vertical="center"/>
    </xf>
    <xf numFmtId="0" fontId="0" fillId="40" borderId="0" xfId="0" applyFill="1"/>
    <xf numFmtId="0" fontId="27" fillId="40" borderId="0" xfId="0" applyFont="1" applyFill="1"/>
    <xf numFmtId="0" fontId="0" fillId="34" borderId="27" xfId="0" applyFill="1" applyBorder="1"/>
    <xf numFmtId="0" fontId="0" fillId="34" borderId="28" xfId="0" applyFill="1" applyBorder="1"/>
    <xf numFmtId="49" fontId="31" fillId="38" borderId="35" xfId="0" applyNumberFormat="1" applyFont="1" applyFill="1" applyBorder="1" applyAlignment="1">
      <alignment horizontal="center" vertical="center"/>
    </xf>
    <xf numFmtId="49" fontId="31" fillId="39" borderId="35" xfId="0" applyNumberFormat="1" applyFont="1" applyFill="1" applyBorder="1" applyAlignment="1">
      <alignment horizontal="center" vertical="center"/>
    </xf>
    <xf numFmtId="0" fontId="31" fillId="38" borderId="35" xfId="5" applyFont="1" applyFill="1" applyBorder="1" applyAlignment="1">
      <alignment horizontal="left" vertical="center"/>
    </xf>
    <xf numFmtId="0" fontId="34" fillId="39" borderId="35" xfId="0" applyFont="1" applyFill="1" applyBorder="1" applyAlignment="1">
      <alignment horizontal="left" vertical="center"/>
    </xf>
    <xf numFmtId="0" fontId="31" fillId="38" borderId="35" xfId="0" applyFont="1" applyFill="1" applyBorder="1" applyAlignment="1">
      <alignment horizontal="left" vertical="center"/>
    </xf>
    <xf numFmtId="0" fontId="31" fillId="39" borderId="35" xfId="0" applyFont="1" applyFill="1" applyBorder="1" applyAlignment="1">
      <alignment horizontal="left" vertical="center"/>
    </xf>
    <xf numFmtId="0" fontId="31" fillId="4" borderId="35" xfId="0" applyFont="1" applyFill="1" applyBorder="1" applyAlignment="1">
      <alignment horizontal="left" vertical="center"/>
    </xf>
    <xf numFmtId="0" fontId="38" fillId="0" borderId="0" xfId="28" applyFont="1" applyAlignment="1">
      <alignment horizontal="center"/>
    </xf>
    <xf numFmtId="0" fontId="39" fillId="0" borderId="0" xfId="28" applyFont="1" applyAlignment="1">
      <alignment horizontal="center"/>
    </xf>
    <xf numFmtId="0" fontId="38" fillId="0" borderId="0" xfId="28" applyFont="1" applyAlignment="1">
      <alignment horizontal="left"/>
    </xf>
    <xf numFmtId="0" fontId="38" fillId="30" borderId="0" xfId="28" applyFont="1" applyFill="1" applyAlignment="1">
      <alignment horizontal="center"/>
    </xf>
    <xf numFmtId="0" fontId="38" fillId="32" borderId="0" xfId="28" applyFont="1" applyFill="1" applyAlignment="1">
      <alignment horizontal="center"/>
    </xf>
    <xf numFmtId="9" fontId="38" fillId="0" borderId="0" xfId="28" applyNumberFormat="1" applyFont="1" applyAlignment="1">
      <alignment horizontal="center"/>
    </xf>
    <xf numFmtId="9" fontId="39" fillId="0" borderId="0" xfId="28" applyNumberFormat="1" applyFont="1" applyAlignment="1">
      <alignment horizontal="center"/>
    </xf>
    <xf numFmtId="0" fontId="31" fillId="4" borderId="35" xfId="0" applyFont="1" applyFill="1" applyBorder="1" applyAlignment="1">
      <alignment horizontal="center" vertical="center"/>
    </xf>
    <xf numFmtId="0" fontId="48" fillId="2" borderId="0" xfId="0" applyFont="1" applyFill="1" applyAlignment="1">
      <alignment horizontal="center"/>
    </xf>
    <xf numFmtId="0" fontId="48" fillId="2" borderId="0" xfId="0" applyFont="1" applyFill="1"/>
    <xf numFmtId="0" fontId="49" fillId="2" borderId="7" xfId="1" applyFont="1" applyFill="1" applyAlignment="1" applyProtection="1">
      <alignment horizontal="center"/>
      <protection locked="0"/>
    </xf>
    <xf numFmtId="15" fontId="48" fillId="2" borderId="7" xfId="1" applyNumberFormat="1" applyFont="1" applyFill="1" applyAlignment="1" applyProtection="1">
      <alignment horizontal="center"/>
      <protection locked="0"/>
    </xf>
    <xf numFmtId="2" fontId="48" fillId="2" borderId="7" xfId="1" applyNumberFormat="1" applyFont="1" applyFill="1" applyAlignment="1" applyProtection="1">
      <protection locked="0"/>
    </xf>
    <xf numFmtId="0" fontId="48" fillId="2" borderId="7" xfId="1" applyFont="1" applyFill="1" applyAlignment="1" applyProtection="1">
      <alignment horizontal="right"/>
      <protection locked="0"/>
    </xf>
    <xf numFmtId="15" fontId="48" fillId="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48" fillId="0" borderId="0" xfId="0" applyFont="1"/>
    <xf numFmtId="0" fontId="0" fillId="41" borderId="3" xfId="0" applyFill="1" applyBorder="1"/>
    <xf numFmtId="0" fontId="0" fillId="41" borderId="0" xfId="0" applyFill="1"/>
    <xf numFmtId="0" fontId="8" fillId="41" borderId="3" xfId="0" applyFont="1" applyFill="1" applyBorder="1" applyAlignment="1">
      <alignment horizontal="right"/>
    </xf>
    <xf numFmtId="0" fontId="8" fillId="41" borderId="0" xfId="0" applyFont="1" applyFill="1" applyAlignment="1">
      <alignment horizontal="right"/>
    </xf>
    <xf numFmtId="0" fontId="0" fillId="39" borderId="3" xfId="0" applyFill="1" applyBorder="1"/>
    <xf numFmtId="0" fontId="0" fillId="39" borderId="0" xfId="0" applyFill="1"/>
    <xf numFmtId="0" fontId="8" fillId="39" borderId="3" xfId="0" applyFont="1" applyFill="1" applyBorder="1" applyAlignment="1">
      <alignment horizontal="right"/>
    </xf>
    <xf numFmtId="0" fontId="8" fillId="39" borderId="0" xfId="0" applyFont="1" applyFill="1" applyAlignment="1">
      <alignment horizontal="right"/>
    </xf>
    <xf numFmtId="0" fontId="53" fillId="37" borderId="35" xfId="0" applyFont="1" applyFill="1" applyBorder="1" applyAlignment="1">
      <alignment horizontal="center" vertical="center"/>
    </xf>
    <xf numFmtId="0" fontId="51" fillId="37" borderId="35" xfId="0" applyFont="1" applyFill="1" applyBorder="1" applyAlignment="1">
      <alignment horizontal="center" vertical="center" textRotation="90"/>
    </xf>
    <xf numFmtId="0" fontId="31" fillId="41" borderId="35" xfId="0" applyFont="1" applyFill="1" applyBorder="1" applyAlignment="1">
      <alignment horizontal="center"/>
    </xf>
    <xf numFmtId="0" fontId="31" fillId="41" borderId="35" xfId="5" applyFont="1" applyFill="1" applyBorder="1" applyAlignment="1">
      <alignment horizontal="center"/>
    </xf>
    <xf numFmtId="0" fontId="31" fillId="39" borderId="35" xfId="0" applyFont="1" applyFill="1" applyBorder="1" applyAlignment="1">
      <alignment horizontal="center"/>
    </xf>
    <xf numFmtId="0" fontId="31" fillId="39" borderId="35" xfId="0" applyFont="1" applyFill="1" applyBorder="1"/>
    <xf numFmtId="0" fontId="31" fillId="41" borderId="35" xfId="0" applyFont="1" applyFill="1" applyBorder="1"/>
    <xf numFmtId="0" fontId="7" fillId="13" borderId="35" xfId="1" applyFont="1" applyBorder="1" applyAlignment="1" applyProtection="1">
      <alignment horizontal="center"/>
      <protection locked="0"/>
    </xf>
    <xf numFmtId="15" fontId="0" fillId="13" borderId="35" xfId="1" applyNumberFormat="1" applyFont="1" applyBorder="1" applyAlignment="1" applyProtection="1">
      <alignment horizontal="center"/>
      <protection locked="0"/>
    </xf>
    <xf numFmtId="2" fontId="0" fillId="13" borderId="35" xfId="1" applyNumberFormat="1" applyFont="1" applyBorder="1" applyAlignment="1" applyProtection="1">
      <protection locked="0"/>
    </xf>
    <xf numFmtId="0" fontId="8" fillId="0" borderId="0" xfId="0" applyFont="1" applyAlignment="1">
      <alignment horizontal="right"/>
    </xf>
    <xf numFmtId="166" fontId="54" fillId="41" borderId="35" xfId="0" applyNumberFormat="1" applyFont="1" applyFill="1" applyBorder="1" applyAlignment="1">
      <alignment horizontal="center" vertical="top" wrapText="1"/>
    </xf>
    <xf numFmtId="166" fontId="54" fillId="41" borderId="35" xfId="4" applyNumberFormat="1" applyFont="1" applyFill="1" applyBorder="1" applyAlignment="1">
      <alignment horizontal="center" vertical="top" wrapText="1"/>
    </xf>
    <xf numFmtId="166" fontId="54" fillId="41" borderId="35" xfId="0" applyNumberFormat="1" applyFont="1" applyFill="1" applyBorder="1" applyAlignment="1">
      <alignment horizontal="center"/>
    </xf>
    <xf numFmtId="166" fontId="54" fillId="39" borderId="35" xfId="0" applyNumberFormat="1" applyFont="1" applyFill="1" applyBorder="1" applyAlignment="1">
      <alignment horizontal="center" vertical="top" wrapText="1"/>
    </xf>
    <xf numFmtId="166" fontId="54" fillId="39" borderId="35" xfId="4" applyNumberFormat="1" applyFont="1" applyFill="1" applyBorder="1" applyAlignment="1">
      <alignment horizontal="center" vertical="top" wrapText="1"/>
    </xf>
    <xf numFmtId="166" fontId="31" fillId="39" borderId="35" xfId="0" applyNumberFormat="1" applyFont="1" applyFill="1" applyBorder="1" applyAlignment="1">
      <alignment horizontal="center" vertical="top" wrapText="1"/>
    </xf>
    <xf numFmtId="166" fontId="54" fillId="39" borderId="35" xfId="0" applyNumberFormat="1" applyFont="1" applyFill="1" applyBorder="1" applyAlignment="1">
      <alignment horizontal="center"/>
    </xf>
    <xf numFmtId="166" fontId="31" fillId="39" borderId="35" xfId="3" applyNumberFormat="1" applyFont="1" applyFill="1" applyBorder="1" applyAlignment="1">
      <alignment horizontal="center" vertical="top" wrapText="1"/>
    </xf>
    <xf numFmtId="166" fontId="31" fillId="39" borderId="35" xfId="4" applyNumberFormat="1" applyFont="1" applyFill="1" applyBorder="1" applyAlignment="1">
      <alignment horizontal="center" vertical="top" wrapText="1"/>
    </xf>
    <xf numFmtId="166" fontId="31" fillId="39" borderId="35" xfId="0" applyNumberFormat="1" applyFont="1" applyFill="1" applyBorder="1" applyAlignment="1">
      <alignment horizontal="center"/>
    </xf>
    <xf numFmtId="166" fontId="31" fillId="41" borderId="35" xfId="3" applyNumberFormat="1" applyFont="1" applyFill="1" applyBorder="1" applyAlignment="1">
      <alignment horizontal="center" vertical="top" wrapText="1"/>
    </xf>
    <xf numFmtId="166" fontId="31" fillId="41" borderId="35" xfId="4" applyNumberFormat="1" applyFont="1" applyFill="1" applyBorder="1" applyAlignment="1">
      <alignment horizontal="center" vertical="top" wrapText="1"/>
    </xf>
    <xf numFmtId="166" fontId="31" fillId="41" borderId="35" xfId="0" applyNumberFormat="1" applyFont="1" applyFill="1" applyBorder="1" applyAlignment="1">
      <alignment horizontal="center"/>
    </xf>
    <xf numFmtId="0" fontId="54" fillId="41" borderId="35" xfId="1" applyFont="1" applyFill="1" applyBorder="1" applyAlignment="1" applyProtection="1">
      <alignment horizontal="center"/>
      <protection locked="0"/>
    </xf>
    <xf numFmtId="15" fontId="54" fillId="41" borderId="35" xfId="1" applyNumberFormat="1" applyFont="1" applyFill="1" applyBorder="1" applyAlignment="1" applyProtection="1">
      <alignment horizontal="center"/>
      <protection locked="0"/>
    </xf>
    <xf numFmtId="2" fontId="54" fillId="5" borderId="35" xfId="1" applyNumberFormat="1" applyFont="1" applyFill="1" applyBorder="1" applyAlignment="1" applyProtection="1">
      <alignment horizontal="left"/>
      <protection locked="0"/>
    </xf>
    <xf numFmtId="166" fontId="54" fillId="41" borderId="35" xfId="1" applyNumberFormat="1" applyFont="1" applyFill="1" applyBorder="1" applyAlignment="1" applyProtection="1">
      <alignment horizontal="center"/>
      <protection locked="0"/>
    </xf>
    <xf numFmtId="166" fontId="55" fillId="37" borderId="35" xfId="0" applyNumberFormat="1" applyFont="1" applyFill="1" applyBorder="1" applyAlignment="1">
      <alignment horizontal="center"/>
    </xf>
    <xf numFmtId="0" fontId="54" fillId="39" borderId="35" xfId="1" applyFont="1" applyFill="1" applyBorder="1" applyAlignment="1" applyProtection="1">
      <alignment horizontal="center"/>
      <protection locked="0"/>
    </xf>
    <xf numFmtId="15" fontId="54" fillId="39" borderId="35" xfId="1" applyNumberFormat="1" applyFont="1" applyFill="1" applyBorder="1" applyAlignment="1" applyProtection="1">
      <alignment horizontal="center"/>
      <protection locked="0"/>
    </xf>
    <xf numFmtId="2" fontId="54" fillId="39" borderId="35" xfId="1" applyNumberFormat="1" applyFont="1" applyFill="1" applyBorder="1" applyAlignment="1" applyProtection="1">
      <protection locked="0"/>
    </xf>
    <xf numFmtId="166" fontId="54" fillId="39" borderId="35" xfId="1" applyNumberFormat="1" applyFont="1" applyFill="1" applyBorder="1" applyAlignment="1" applyProtection="1">
      <alignment horizontal="center"/>
      <protection locked="0"/>
    </xf>
    <xf numFmtId="2" fontId="54" fillId="5" borderId="35" xfId="1" applyNumberFormat="1" applyFont="1" applyFill="1" applyBorder="1" applyAlignment="1" applyProtection="1">
      <protection locked="0"/>
    </xf>
    <xf numFmtId="2" fontId="54" fillId="41" borderId="35" xfId="1" applyNumberFormat="1" applyFont="1" applyFill="1" applyBorder="1" applyAlignment="1" applyProtection="1">
      <protection locked="0"/>
    </xf>
    <xf numFmtId="0" fontId="56" fillId="39" borderId="35" xfId="1" applyFont="1" applyFill="1" applyBorder="1" applyAlignment="1" applyProtection="1">
      <alignment horizontal="center"/>
      <protection locked="0"/>
    </xf>
    <xf numFmtId="15" fontId="56" fillId="39" borderId="35" xfId="1" applyNumberFormat="1" applyFont="1" applyFill="1" applyBorder="1" applyAlignment="1" applyProtection="1">
      <alignment horizontal="center"/>
      <protection locked="0"/>
    </xf>
    <xf numFmtId="2" fontId="56" fillId="39" borderId="35" xfId="1" applyNumberFormat="1" applyFont="1" applyFill="1" applyBorder="1" applyAlignment="1" applyProtection="1">
      <protection locked="0"/>
    </xf>
    <xf numFmtId="0" fontId="0" fillId="4" borderId="0" xfId="0" applyFill="1" applyAlignment="1">
      <alignment horizontal="center"/>
    </xf>
    <xf numFmtId="166" fontId="30" fillId="37" borderId="35" xfId="0" applyNumberFormat="1" applyFont="1" applyFill="1" applyBorder="1" applyAlignment="1">
      <alignment horizontal="center"/>
    </xf>
    <xf numFmtId="166" fontId="56" fillId="39" borderId="35" xfId="1" applyNumberFormat="1" applyFont="1" applyFill="1" applyBorder="1" applyAlignment="1" applyProtection="1">
      <alignment horizontal="center"/>
      <protection locked="0"/>
    </xf>
    <xf numFmtId="166" fontId="0" fillId="13" borderId="35" xfId="1" applyNumberFormat="1" applyFont="1" applyBorder="1" applyAlignment="1" applyProtection="1">
      <alignment horizontal="center"/>
      <protection locked="0"/>
    </xf>
    <xf numFmtId="166" fontId="0" fillId="0" borderId="0" xfId="0" applyNumberFormat="1" applyAlignment="1">
      <alignment horizontal="center"/>
    </xf>
    <xf numFmtId="166" fontId="0" fillId="37" borderId="0" xfId="0" applyNumberFormat="1" applyFill="1" applyAlignment="1">
      <alignment horizontal="center"/>
    </xf>
    <xf numFmtId="0" fontId="51" fillId="37" borderId="35" xfId="0" applyFont="1" applyFill="1" applyBorder="1" applyAlignment="1">
      <alignment horizontal="center" vertical="center"/>
    </xf>
    <xf numFmtId="0" fontId="51" fillId="37" borderId="35" xfId="0" applyFont="1" applyFill="1" applyBorder="1" applyAlignment="1">
      <alignment horizontal="center" vertical="center" wrapText="1"/>
    </xf>
    <xf numFmtId="0" fontId="38" fillId="0" borderId="0" xfId="28" applyFont="1" applyAlignment="1">
      <alignment horizontal="center" vertical="center"/>
    </xf>
    <xf numFmtId="0" fontId="38" fillId="2" borderId="0" xfId="28" applyFont="1" applyFill="1" applyAlignment="1">
      <alignment horizontal="center"/>
    </xf>
    <xf numFmtId="0" fontId="32" fillId="2" borderId="0" xfId="0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61" fillId="0" borderId="0" xfId="33" applyFont="1" applyAlignment="1">
      <alignment vertical="center"/>
    </xf>
    <xf numFmtId="0" fontId="3" fillId="0" borderId="0" xfId="33" applyAlignment="1">
      <alignment vertical="center"/>
    </xf>
    <xf numFmtId="0" fontId="62" fillId="0" borderId="0" xfId="33" applyFont="1"/>
    <xf numFmtId="0" fontId="63" fillId="0" borderId="0" xfId="33" applyFont="1"/>
    <xf numFmtId="0" fontId="3" fillId="0" borderId="0" xfId="33"/>
    <xf numFmtId="0" fontId="61" fillId="0" borderId="0" xfId="33" applyFont="1"/>
    <xf numFmtId="0" fontId="61" fillId="0" borderId="0" xfId="33" applyFont="1" applyAlignment="1">
      <alignment horizontal="center" vertical="center"/>
    </xf>
    <xf numFmtId="2" fontId="66" fillId="2" borderId="20" xfId="33" applyNumberFormat="1" applyFont="1" applyFill="1" applyBorder="1"/>
    <xf numFmtId="0" fontId="3" fillId="5" borderId="0" xfId="33" applyFill="1"/>
    <xf numFmtId="0" fontId="61" fillId="0" borderId="0" xfId="33" applyFont="1" applyAlignment="1">
      <alignment vertical="center" textRotation="90"/>
    </xf>
    <xf numFmtId="0" fontId="64" fillId="0" borderId="0" xfId="34" applyFont="1" applyFill="1" applyBorder="1" applyAlignment="1">
      <alignment wrapText="1"/>
    </xf>
    <xf numFmtId="0" fontId="64" fillId="0" borderId="0" xfId="34" applyFont="1" applyFill="1" applyBorder="1" applyAlignment="1"/>
    <xf numFmtId="0" fontId="61" fillId="0" borderId="0" xfId="33" applyFont="1" applyAlignment="1">
      <alignment horizontal="center" vertical="center" wrapText="1"/>
    </xf>
    <xf numFmtId="0" fontId="61" fillId="0" borderId="0" xfId="33" applyFont="1" applyAlignment="1">
      <alignment horizontal="center" wrapText="1"/>
    </xf>
    <xf numFmtId="2" fontId="61" fillId="0" borderId="0" xfId="33" applyNumberFormat="1" applyFont="1" applyAlignment="1">
      <alignment vertical="center" wrapText="1"/>
    </xf>
    <xf numFmtId="2" fontId="61" fillId="0" borderId="0" xfId="33" applyNumberFormat="1" applyFont="1" applyAlignment="1">
      <alignment horizontal="center" vertical="center" wrapText="1"/>
    </xf>
    <xf numFmtId="0" fontId="65" fillId="0" borderId="0" xfId="33" applyFont="1"/>
    <xf numFmtId="2" fontId="65" fillId="0" borderId="0" xfId="33" applyNumberFormat="1" applyFont="1"/>
    <xf numFmtId="2" fontId="65" fillId="0" borderId="0" xfId="35" applyNumberFormat="1" applyFont="1" applyFill="1" applyBorder="1"/>
    <xf numFmtId="14" fontId="65" fillId="0" borderId="0" xfId="33" applyNumberFormat="1" applyFont="1"/>
    <xf numFmtId="14" fontId="65" fillId="0" borderId="0" xfId="33" applyNumberFormat="1" applyFont="1" applyProtection="1">
      <protection locked="0"/>
    </xf>
    <xf numFmtId="0" fontId="38" fillId="2" borderId="0" xfId="28" applyFont="1" applyFill="1" applyAlignment="1">
      <alignment horizontal="left"/>
    </xf>
    <xf numFmtId="0" fontId="42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68" fillId="2" borderId="0" xfId="0" applyFont="1" applyFill="1"/>
    <xf numFmtId="0" fontId="41" fillId="39" borderId="42" xfId="0" applyFont="1" applyFill="1" applyBorder="1" applyAlignment="1">
      <alignment horizontal="left" vertical="center"/>
    </xf>
    <xf numFmtId="0" fontId="41" fillId="41" borderId="42" xfId="5" applyFont="1" applyFill="1" applyBorder="1" applyAlignment="1">
      <alignment horizontal="left" vertical="center"/>
    </xf>
    <xf numFmtId="0" fontId="41" fillId="41" borderId="42" xfId="0" applyFont="1" applyFill="1" applyBorder="1" applyAlignment="1">
      <alignment horizontal="left" vertical="center"/>
    </xf>
    <xf numFmtId="0" fontId="38" fillId="2" borderId="0" xfId="28" applyFont="1" applyFill="1" applyAlignment="1">
      <alignment horizontal="center" vertical="center"/>
    </xf>
    <xf numFmtId="0" fontId="58" fillId="37" borderId="42" xfId="28" applyFont="1" applyFill="1" applyBorder="1" applyAlignment="1">
      <alignment horizontal="center" vertical="center"/>
    </xf>
    <xf numFmtId="0" fontId="57" fillId="2" borderId="0" xfId="28" applyFont="1" applyFill="1" applyAlignment="1">
      <alignment horizontal="center" vertical="center"/>
    </xf>
    <xf numFmtId="0" fontId="57" fillId="41" borderId="42" xfId="28" applyFont="1" applyFill="1" applyBorder="1" applyAlignment="1">
      <alignment horizontal="center"/>
    </xf>
    <xf numFmtId="0" fontId="57" fillId="2" borderId="0" xfId="28" applyFont="1" applyFill="1" applyAlignment="1">
      <alignment horizontal="center"/>
    </xf>
    <xf numFmtId="0" fontId="57" fillId="41" borderId="0" xfId="28" applyFont="1" applyFill="1" applyAlignment="1">
      <alignment horizontal="center"/>
    </xf>
    <xf numFmtId="0" fontId="57" fillId="39" borderId="42" xfId="28" applyFont="1" applyFill="1" applyBorder="1" applyAlignment="1">
      <alignment horizontal="center"/>
    </xf>
    <xf numFmtId="0" fontId="57" fillId="39" borderId="0" xfId="28" applyFont="1" applyFill="1" applyAlignment="1">
      <alignment horizontal="center"/>
    </xf>
    <xf numFmtId="0" fontId="41" fillId="39" borderId="42" xfId="28" applyFont="1" applyFill="1" applyBorder="1" applyAlignment="1">
      <alignment horizontal="center"/>
    </xf>
    <xf numFmtId="0" fontId="58" fillId="37" borderId="43" xfId="28" applyFont="1" applyFill="1" applyBorder="1" applyAlignment="1">
      <alignment horizontal="center" vertical="center"/>
    </xf>
    <xf numFmtId="0" fontId="58" fillId="37" borderId="44" xfId="28" applyFont="1" applyFill="1" applyBorder="1" applyAlignment="1">
      <alignment horizontal="center" vertical="center"/>
    </xf>
    <xf numFmtId="0" fontId="58" fillId="37" borderId="42" xfId="28" applyFont="1" applyFill="1" applyBorder="1" applyAlignment="1">
      <alignment horizontal="center"/>
    </xf>
    <xf numFmtId="0" fontId="57" fillId="0" borderId="0" xfId="28" applyFont="1" applyAlignment="1">
      <alignment horizontal="center"/>
    </xf>
    <xf numFmtId="0" fontId="40" fillId="2" borderId="0" xfId="28" applyFont="1" applyFill="1" applyAlignment="1">
      <alignment horizontal="center"/>
    </xf>
    <xf numFmtId="0" fontId="57" fillId="41" borderId="44" xfId="28" applyFont="1" applyFill="1" applyBorder="1" applyAlignment="1">
      <alignment horizontal="center"/>
    </xf>
    <xf numFmtId="0" fontId="58" fillId="2" borderId="0" xfId="28" applyFont="1" applyFill="1" applyAlignment="1">
      <alignment horizontal="center"/>
    </xf>
    <xf numFmtId="0" fontId="57" fillId="2" borderId="52" xfId="28" applyFont="1" applyFill="1" applyBorder="1" applyAlignment="1">
      <alignment horizontal="center"/>
    </xf>
    <xf numFmtId="0" fontId="58" fillId="2" borderId="0" xfId="28" applyFont="1" applyFill="1" applyAlignment="1">
      <alignment horizontal="center" vertical="center" wrapText="1"/>
    </xf>
    <xf numFmtId="0" fontId="26" fillId="41" borderId="0" xfId="0" applyFont="1" applyFill="1"/>
    <xf numFmtId="0" fontId="26" fillId="0" borderId="0" xfId="0" applyFont="1"/>
    <xf numFmtId="0" fontId="22" fillId="37" borderId="0" xfId="0" applyFont="1" applyFill="1"/>
    <xf numFmtId="0" fontId="26" fillId="2" borderId="0" xfId="0" applyFont="1" applyFill="1"/>
    <xf numFmtId="2" fontId="26" fillId="2" borderId="0" xfId="0" applyNumberFormat="1" applyFont="1" applyFill="1"/>
    <xf numFmtId="2" fontId="0" fillId="2" borderId="0" xfId="0" applyNumberFormat="1" applyFill="1"/>
    <xf numFmtId="0" fontId="22" fillId="2" borderId="0" xfId="0" applyFont="1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8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2" fillId="37" borderId="42" xfId="0" applyFont="1" applyFill="1" applyBorder="1"/>
    <xf numFmtId="0" fontId="22" fillId="2" borderId="0" xfId="0" applyFont="1" applyFill="1" applyAlignment="1">
      <alignment horizontal="center"/>
    </xf>
    <xf numFmtId="0" fontId="71" fillId="41" borderId="42" xfId="6" applyFont="1" applyFill="1" applyBorder="1" applyAlignment="1">
      <alignment vertical="center"/>
    </xf>
    <xf numFmtId="0" fontId="71" fillId="39" borderId="42" xfId="8" applyFont="1" applyFill="1" applyBorder="1" applyAlignment="1">
      <alignment vertical="center"/>
    </xf>
    <xf numFmtId="0" fontId="71" fillId="39" borderId="42" xfId="7" applyFont="1" applyFill="1" applyBorder="1" applyAlignment="1">
      <alignment vertical="center"/>
    </xf>
    <xf numFmtId="0" fontId="71" fillId="39" borderId="42" xfId="6" applyFont="1" applyFill="1" applyBorder="1" applyAlignment="1">
      <alignment vertical="center"/>
    </xf>
    <xf numFmtId="0" fontId="71" fillId="41" borderId="42" xfId="8" applyFont="1" applyFill="1" applyBorder="1" applyAlignment="1">
      <alignment vertical="center"/>
    </xf>
    <xf numFmtId="0" fontId="72" fillId="37" borderId="42" xfId="0" applyFont="1" applyFill="1" applyBorder="1" applyAlignment="1">
      <alignment vertical="center"/>
    </xf>
    <xf numFmtId="0" fontId="58" fillId="37" borderId="42" xfId="0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0" fillId="0" borderId="55" xfId="0" applyBorder="1"/>
    <xf numFmtId="0" fontId="26" fillId="2" borderId="0" xfId="0" applyFont="1" applyFill="1" applyAlignment="1">
      <alignment horizontal="center"/>
    </xf>
    <xf numFmtId="0" fontId="70" fillId="2" borderId="21" xfId="0" applyFont="1" applyFill="1" applyBorder="1" applyAlignment="1">
      <alignment horizontal="center"/>
    </xf>
    <xf numFmtId="0" fontId="56" fillId="41" borderId="35" xfId="1" applyFont="1" applyFill="1" applyBorder="1" applyAlignment="1" applyProtection="1">
      <alignment horizontal="center"/>
      <protection locked="0"/>
    </xf>
    <xf numFmtId="15" fontId="56" fillId="41" borderId="35" xfId="1" applyNumberFormat="1" applyFont="1" applyFill="1" applyBorder="1" applyAlignment="1" applyProtection="1">
      <alignment horizontal="center"/>
      <protection locked="0"/>
    </xf>
    <xf numFmtId="2" fontId="56" fillId="41" borderId="35" xfId="1" applyNumberFormat="1" applyFont="1" applyFill="1" applyBorder="1" applyAlignment="1" applyProtection="1">
      <protection locked="0"/>
    </xf>
    <xf numFmtId="166" fontId="56" fillId="41" borderId="35" xfId="1" applyNumberFormat="1" applyFont="1" applyFill="1" applyBorder="1" applyAlignment="1" applyProtection="1">
      <alignment horizontal="center"/>
      <protection locked="0"/>
    </xf>
    <xf numFmtId="0" fontId="7" fillId="41" borderId="35" xfId="1" applyFont="1" applyFill="1" applyBorder="1" applyAlignment="1" applyProtection="1">
      <alignment horizontal="center"/>
      <protection locked="0"/>
    </xf>
    <xf numFmtId="15" fontId="0" fillId="41" borderId="35" xfId="1" applyNumberFormat="1" applyFont="1" applyFill="1" applyBorder="1" applyAlignment="1" applyProtection="1">
      <alignment horizontal="center"/>
      <protection locked="0"/>
    </xf>
    <xf numFmtId="2" fontId="0" fillId="41" borderId="35" xfId="1" applyNumberFormat="1" applyFont="1" applyFill="1" applyBorder="1" applyAlignment="1" applyProtection="1">
      <protection locked="0"/>
    </xf>
    <xf numFmtId="166" fontId="0" fillId="41" borderId="35" xfId="1" applyNumberFormat="1" applyFont="1" applyFill="1" applyBorder="1" applyAlignment="1" applyProtection="1">
      <alignment horizontal="center"/>
      <protection locked="0"/>
    </xf>
    <xf numFmtId="0" fontId="7" fillId="39" borderId="35" xfId="1" applyFont="1" applyFill="1" applyBorder="1" applyAlignment="1" applyProtection="1">
      <alignment horizontal="center"/>
      <protection locked="0"/>
    </xf>
    <xf numFmtId="15" fontId="0" fillId="39" borderId="35" xfId="1" applyNumberFormat="1" applyFont="1" applyFill="1" applyBorder="1" applyAlignment="1" applyProtection="1">
      <alignment horizontal="center"/>
      <protection locked="0"/>
    </xf>
    <xf numFmtId="2" fontId="0" fillId="39" borderId="35" xfId="1" applyNumberFormat="1" applyFont="1" applyFill="1" applyBorder="1" applyAlignment="1" applyProtection="1">
      <protection locked="0"/>
    </xf>
    <xf numFmtId="166" fontId="0" fillId="39" borderId="35" xfId="1" applyNumberFormat="1" applyFont="1" applyFill="1" applyBorder="1" applyAlignment="1" applyProtection="1">
      <alignment horizontal="center"/>
      <protection locked="0"/>
    </xf>
    <xf numFmtId="0" fontId="3" fillId="2" borderId="0" xfId="0" applyFont="1" applyFill="1"/>
    <xf numFmtId="0" fontId="0" fillId="2" borderId="23" xfId="0" applyFill="1" applyBorder="1"/>
    <xf numFmtId="0" fontId="52" fillId="37" borderId="3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2" fontId="51" fillId="37" borderId="35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50" fillId="37" borderId="35" xfId="0" applyFont="1" applyFill="1" applyBorder="1" applyAlignment="1">
      <alignment horizontal="center" vertical="center"/>
    </xf>
    <xf numFmtId="0" fontId="13" fillId="2" borderId="0" xfId="0" applyFont="1" applyFill="1"/>
    <xf numFmtId="0" fontId="13" fillId="0" borderId="0" xfId="0" applyFont="1"/>
    <xf numFmtId="0" fontId="51" fillId="2" borderId="0" xfId="0" applyFont="1" applyFill="1" applyAlignment="1">
      <alignment horizontal="center" vertical="center" wrapText="1"/>
    </xf>
    <xf numFmtId="166" fontId="55" fillId="2" borderId="0" xfId="0" applyNumberFormat="1" applyFont="1" applyFill="1" applyAlignment="1">
      <alignment vertical="top" wrapText="1"/>
    </xf>
    <xf numFmtId="166" fontId="30" fillId="2" borderId="0" xfId="3" applyNumberFormat="1" applyFont="1" applyFill="1" applyBorder="1" applyAlignment="1">
      <alignment vertical="top" wrapText="1"/>
    </xf>
    <xf numFmtId="0" fontId="54" fillId="41" borderId="56" xfId="5" applyFont="1" applyFill="1" applyBorder="1" applyAlignment="1">
      <alignment vertical="center"/>
    </xf>
    <xf numFmtId="0" fontId="54" fillId="39" borderId="56" xfId="0" applyFont="1" applyFill="1" applyBorder="1" applyAlignment="1">
      <alignment vertical="center"/>
    </xf>
    <xf numFmtId="0" fontId="54" fillId="41" borderId="56" xfId="0" applyFont="1" applyFill="1" applyBorder="1" applyAlignment="1">
      <alignment vertical="center"/>
    </xf>
    <xf numFmtId="0" fontId="54" fillId="4" borderId="56" xfId="0" applyFont="1" applyFill="1" applyBorder="1" applyAlignment="1">
      <alignment vertical="center"/>
    </xf>
    <xf numFmtId="0" fontId="54" fillId="39" borderId="56" xfId="0" applyFont="1" applyFill="1" applyBorder="1"/>
    <xf numFmtId="0" fontId="31" fillId="41" borderId="56" xfId="0" applyFont="1" applyFill="1" applyBorder="1"/>
    <xf numFmtId="0" fontId="51" fillId="37" borderId="42" xfId="0" applyFont="1" applyFill="1" applyBorder="1" applyAlignment="1">
      <alignment horizontal="center" vertical="center" wrapText="1"/>
    </xf>
    <xf numFmtId="2" fontId="51" fillId="37" borderId="42" xfId="0" applyNumberFormat="1" applyFont="1" applyFill="1" applyBorder="1" applyAlignment="1">
      <alignment horizontal="center" vertical="center" wrapText="1"/>
    </xf>
    <xf numFmtId="166" fontId="54" fillId="41" borderId="42" xfId="0" applyNumberFormat="1" applyFont="1" applyFill="1" applyBorder="1" applyAlignment="1">
      <alignment horizontal="center" vertical="top" wrapText="1"/>
    </xf>
    <xf numFmtId="166" fontId="54" fillId="41" borderId="42" xfId="4" applyNumberFormat="1" applyFont="1" applyFill="1" applyBorder="1" applyAlignment="1">
      <alignment horizontal="center" vertical="top" wrapText="1"/>
    </xf>
    <xf numFmtId="166" fontId="54" fillId="41" borderId="42" xfId="0" applyNumberFormat="1" applyFont="1" applyFill="1" applyBorder="1" applyAlignment="1">
      <alignment vertical="top" wrapText="1"/>
    </xf>
    <xf numFmtId="166" fontId="54" fillId="41" borderId="42" xfId="4" applyNumberFormat="1" applyFont="1" applyFill="1" applyBorder="1" applyAlignment="1">
      <alignment vertical="top" wrapText="1"/>
    </xf>
    <xf numFmtId="166" fontId="54" fillId="39" borderId="42" xfId="0" applyNumberFormat="1" applyFont="1" applyFill="1" applyBorder="1" applyAlignment="1">
      <alignment horizontal="center" vertical="top" wrapText="1"/>
    </xf>
    <xf numFmtId="166" fontId="54" fillId="39" borderId="42" xfId="4" applyNumberFormat="1" applyFont="1" applyFill="1" applyBorder="1" applyAlignment="1">
      <alignment horizontal="center" vertical="top" wrapText="1"/>
    </xf>
    <xf numFmtId="166" fontId="54" fillId="39" borderId="42" xfId="0" applyNumberFormat="1" applyFont="1" applyFill="1" applyBorder="1" applyAlignment="1">
      <alignment vertical="top" wrapText="1"/>
    </xf>
    <xf numFmtId="166" fontId="54" fillId="39" borderId="42" xfId="4" applyNumberFormat="1" applyFont="1" applyFill="1" applyBorder="1" applyAlignment="1">
      <alignment vertical="top" wrapText="1"/>
    </xf>
    <xf numFmtId="166" fontId="31" fillId="39" borderId="42" xfId="3" applyNumberFormat="1" applyFont="1" applyFill="1" applyBorder="1" applyAlignment="1">
      <alignment horizontal="center" vertical="top" wrapText="1"/>
    </xf>
    <xf numFmtId="166" fontId="31" fillId="39" borderId="42" xfId="27" applyNumberFormat="1" applyFont="1" applyFill="1" applyBorder="1" applyAlignment="1">
      <alignment horizontal="center" vertical="top" wrapText="1"/>
    </xf>
    <xf numFmtId="166" fontId="31" fillId="39" borderId="42" xfId="3" applyNumberFormat="1" applyFont="1" applyFill="1" applyBorder="1" applyAlignment="1">
      <alignment vertical="top" wrapText="1"/>
    </xf>
    <xf numFmtId="166" fontId="31" fillId="39" borderId="42" xfId="4" applyNumberFormat="1" applyFont="1" applyFill="1" applyBorder="1" applyAlignment="1">
      <alignment vertical="top" wrapText="1"/>
    </xf>
    <xf numFmtId="166" fontId="31" fillId="39" borderId="42" xfId="4" applyNumberFormat="1" applyFont="1" applyFill="1" applyBorder="1" applyAlignment="1">
      <alignment horizontal="center" vertical="top" wrapText="1"/>
    </xf>
    <xf numFmtId="166" fontId="31" fillId="41" borderId="42" xfId="3" applyNumberFormat="1" applyFont="1" applyFill="1" applyBorder="1" applyAlignment="1">
      <alignment horizontal="center" vertical="top" wrapText="1"/>
    </xf>
    <xf numFmtId="166" fontId="31" fillId="41" borderId="42" xfId="27" applyNumberFormat="1" applyFont="1" applyFill="1" applyBorder="1" applyAlignment="1">
      <alignment horizontal="center" vertical="top" wrapText="1"/>
    </xf>
    <xf numFmtId="166" fontId="31" fillId="41" borderId="42" xfId="3" applyNumberFormat="1" applyFont="1" applyFill="1" applyBorder="1" applyAlignment="1">
      <alignment vertical="top" wrapText="1"/>
    </xf>
    <xf numFmtId="166" fontId="31" fillId="41" borderId="42" xfId="4" applyNumberFormat="1" applyFont="1" applyFill="1" applyBorder="1" applyAlignment="1">
      <alignment vertical="top" wrapText="1"/>
    </xf>
    <xf numFmtId="166" fontId="54" fillId="41" borderId="57" xfId="0" applyNumberFormat="1" applyFont="1" applyFill="1" applyBorder="1" applyAlignment="1">
      <alignment horizontal="center" vertical="top" wrapText="1"/>
    </xf>
    <xf numFmtId="166" fontId="54" fillId="39" borderId="57" xfId="0" applyNumberFormat="1" applyFont="1" applyFill="1" applyBorder="1" applyAlignment="1">
      <alignment horizontal="center" vertical="top" wrapText="1"/>
    </xf>
    <xf numFmtId="166" fontId="31" fillId="39" borderId="57" xfId="3" applyNumberFormat="1" applyFont="1" applyFill="1" applyBorder="1" applyAlignment="1">
      <alignment horizontal="center" vertical="top" wrapText="1"/>
    </xf>
    <xf numFmtId="166" fontId="31" fillId="41" borderId="57" xfId="3" applyNumberFormat="1" applyFont="1" applyFill="1" applyBorder="1" applyAlignment="1">
      <alignment horizontal="center" vertical="top" wrapText="1"/>
    </xf>
    <xf numFmtId="166" fontId="31" fillId="41" borderId="42" xfId="4" applyNumberFormat="1" applyFont="1" applyFill="1" applyBorder="1" applyAlignment="1">
      <alignment horizontal="center" vertical="top" wrapText="1"/>
    </xf>
    <xf numFmtId="0" fontId="2" fillId="42" borderId="0" xfId="37" applyFill="1"/>
    <xf numFmtId="0" fontId="0" fillId="34" borderId="0" xfId="0" applyFill="1"/>
    <xf numFmtId="0" fontId="22" fillId="34" borderId="0" xfId="0" applyFont="1" applyFill="1"/>
    <xf numFmtId="0" fontId="35" fillId="2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74" fillId="2" borderId="0" xfId="0" applyFont="1" applyFill="1" applyAlignment="1">
      <alignment vertical="center"/>
    </xf>
    <xf numFmtId="0" fontId="3" fillId="2" borderId="0" xfId="33" applyFill="1" applyAlignment="1">
      <alignment vertical="center"/>
    </xf>
    <xf numFmtId="0" fontId="61" fillId="2" borderId="0" xfId="33" applyFont="1" applyFill="1" applyAlignment="1">
      <alignment vertical="center"/>
    </xf>
    <xf numFmtId="0" fontId="3" fillId="2" borderId="0" xfId="33" applyFill="1"/>
    <xf numFmtId="0" fontId="45" fillId="2" borderId="0" xfId="36" applyFont="1" applyFill="1" applyBorder="1"/>
    <xf numFmtId="0" fontId="46" fillId="2" borderId="0" xfId="33" applyFont="1" applyFill="1"/>
    <xf numFmtId="0" fontId="45" fillId="2" borderId="0" xfId="33" applyFont="1" applyFill="1"/>
    <xf numFmtId="0" fontId="46" fillId="2" borderId="0" xfId="36" applyFont="1" applyFill="1" applyBorder="1"/>
    <xf numFmtId="0" fontId="61" fillId="2" borderId="0" xfId="33" applyFont="1" applyFill="1" applyAlignment="1">
      <alignment horizontal="center"/>
    </xf>
    <xf numFmtId="0" fontId="61" fillId="2" borderId="0" xfId="33" applyFont="1" applyFill="1"/>
    <xf numFmtId="0" fontId="61" fillId="2" borderId="0" xfId="33" applyFont="1" applyFill="1" applyAlignment="1">
      <alignment horizontal="center" vertical="center"/>
    </xf>
    <xf numFmtId="0" fontId="63" fillId="2" borderId="0" xfId="33" applyFont="1" applyFill="1"/>
    <xf numFmtId="0" fontId="3" fillId="2" borderId="41" xfId="33" applyFill="1" applyBorder="1"/>
    <xf numFmtId="0" fontId="61" fillId="2" borderId="16" xfId="33" applyFont="1" applyFill="1" applyBorder="1" applyAlignment="1">
      <alignment horizontal="center" vertical="center" wrapText="1"/>
    </xf>
    <xf numFmtId="0" fontId="61" fillId="2" borderId="17" xfId="33" applyFont="1" applyFill="1" applyBorder="1" applyAlignment="1">
      <alignment horizontal="center" vertical="center" wrapText="1"/>
    </xf>
    <xf numFmtId="0" fontId="61" fillId="2" borderId="17" xfId="33" applyFont="1" applyFill="1" applyBorder="1" applyAlignment="1">
      <alignment horizontal="center" wrapText="1"/>
    </xf>
    <xf numFmtId="2" fontId="61" fillId="2" borderId="18" xfId="33" applyNumberFormat="1" applyFont="1" applyFill="1" applyBorder="1" applyAlignment="1">
      <alignment vertical="center" wrapText="1"/>
    </xf>
    <xf numFmtId="2" fontId="61" fillId="2" borderId="16" xfId="33" applyNumberFormat="1" applyFont="1" applyFill="1" applyBorder="1" applyAlignment="1">
      <alignment horizontal="center" vertical="center" wrapText="1"/>
    </xf>
    <xf numFmtId="2" fontId="61" fillId="2" borderId="17" xfId="33" applyNumberFormat="1" applyFont="1" applyFill="1" applyBorder="1" applyAlignment="1">
      <alignment horizontal="center" vertical="center" wrapText="1"/>
    </xf>
    <xf numFmtId="2" fontId="61" fillId="2" borderId="18" xfId="33" applyNumberFormat="1" applyFont="1" applyFill="1" applyBorder="1" applyAlignment="1">
      <alignment horizontal="center" vertical="center" wrapText="1"/>
    </xf>
    <xf numFmtId="2" fontId="61" fillId="2" borderId="41" xfId="33" applyNumberFormat="1" applyFont="1" applyFill="1" applyBorder="1" applyAlignment="1">
      <alignment horizontal="center" vertical="center" wrapText="1"/>
    </xf>
    <xf numFmtId="0" fontId="65" fillId="2" borderId="19" xfId="33" applyFont="1" applyFill="1" applyBorder="1"/>
    <xf numFmtId="14" fontId="65" fillId="2" borderId="19" xfId="33" applyNumberFormat="1" applyFont="1" applyFill="1" applyBorder="1" applyProtection="1">
      <protection locked="0"/>
    </xf>
    <xf numFmtId="2" fontId="65" fillId="2" borderId="19" xfId="35" applyNumberFormat="1" applyFont="1" applyFill="1" applyBorder="1"/>
    <xf numFmtId="2" fontId="65" fillId="2" borderId="7" xfId="35" applyNumberFormat="1" applyFont="1" applyFill="1"/>
    <xf numFmtId="0" fontId="3" fillId="2" borderId="2" xfId="33" applyFill="1" applyBorder="1" applyAlignment="1">
      <alignment horizontal="center"/>
    </xf>
    <xf numFmtId="0" fontId="65" fillId="2" borderId="20" xfId="33" applyFont="1" applyFill="1" applyBorder="1"/>
    <xf numFmtId="2" fontId="65" fillId="2" borderId="20" xfId="33" applyNumberFormat="1" applyFont="1" applyFill="1" applyBorder="1"/>
    <xf numFmtId="0" fontId="3" fillId="2" borderId="1" xfId="33" applyFill="1" applyBorder="1" applyAlignment="1">
      <alignment horizontal="center"/>
    </xf>
    <xf numFmtId="2" fontId="65" fillId="2" borderId="20" xfId="35" applyNumberFormat="1" applyFont="1" applyFill="1" applyBorder="1"/>
    <xf numFmtId="14" fontId="65" fillId="2" borderId="20" xfId="33" applyNumberFormat="1" applyFont="1" applyFill="1" applyBorder="1"/>
    <xf numFmtId="0" fontId="3" fillId="2" borderId="1" xfId="33" applyFill="1" applyBorder="1"/>
    <xf numFmtId="0" fontId="62" fillId="2" borderId="0" xfId="33" applyFont="1" applyFill="1"/>
    <xf numFmtId="2" fontId="65" fillId="2" borderId="19" xfId="33" applyNumberFormat="1" applyFont="1" applyFill="1" applyBorder="1"/>
    <xf numFmtId="0" fontId="65" fillId="2" borderId="39" xfId="33" applyFont="1" applyFill="1" applyBorder="1"/>
    <xf numFmtId="2" fontId="65" fillId="2" borderId="39" xfId="33" applyNumberFormat="1" applyFont="1" applyFill="1" applyBorder="1"/>
    <xf numFmtId="2" fontId="65" fillId="2" borderId="39" xfId="35" applyNumberFormat="1" applyFont="1" applyFill="1" applyBorder="1"/>
    <xf numFmtId="2" fontId="65" fillId="2" borderId="40" xfId="35" applyNumberFormat="1" applyFont="1" applyFill="1" applyBorder="1"/>
    <xf numFmtId="2" fontId="66" fillId="2" borderId="39" xfId="33" applyNumberFormat="1" applyFont="1" applyFill="1" applyBorder="1"/>
    <xf numFmtId="0" fontId="47" fillId="2" borderId="0" xfId="33" applyFont="1" applyFill="1"/>
    <xf numFmtId="14" fontId="65" fillId="2" borderId="39" xfId="33" applyNumberFormat="1" applyFont="1" applyFill="1" applyBorder="1"/>
    <xf numFmtId="0" fontId="61" fillId="2" borderId="0" xfId="33" applyFont="1" applyFill="1" applyAlignment="1">
      <alignment vertical="center" textRotation="90"/>
    </xf>
    <xf numFmtId="0" fontId="64" fillId="2" borderId="0" xfId="34" applyFont="1" applyFill="1" applyBorder="1" applyAlignment="1">
      <alignment wrapText="1"/>
    </xf>
    <xf numFmtId="0" fontId="64" fillId="2" borderId="0" xfId="34" applyFont="1" applyFill="1" applyBorder="1" applyAlignment="1"/>
    <xf numFmtId="0" fontId="47" fillId="2" borderId="0" xfId="33" applyFont="1" applyFill="1" applyAlignment="1">
      <alignment vertical="center"/>
    </xf>
    <xf numFmtId="0" fontId="61" fillId="2" borderId="0" xfId="33" applyFont="1" applyFill="1" applyAlignment="1">
      <alignment horizontal="center" vertical="center" wrapText="1"/>
    </xf>
    <xf numFmtId="0" fontId="61" fillId="2" borderId="0" xfId="33" applyFont="1" applyFill="1" applyAlignment="1">
      <alignment horizontal="center" wrapText="1"/>
    </xf>
    <xf numFmtId="2" fontId="61" fillId="2" borderId="0" xfId="33" applyNumberFormat="1" applyFont="1" applyFill="1" applyAlignment="1">
      <alignment vertical="center" wrapText="1"/>
    </xf>
    <xf numFmtId="2" fontId="61" fillId="2" borderId="0" xfId="33" applyNumberFormat="1" applyFont="1" applyFill="1" applyAlignment="1">
      <alignment horizontal="center" vertical="center" wrapText="1"/>
    </xf>
    <xf numFmtId="0" fontId="65" fillId="2" borderId="0" xfId="33" applyFont="1" applyFill="1"/>
    <xf numFmtId="2" fontId="65" fillId="2" borderId="0" xfId="33" applyNumberFormat="1" applyFont="1" applyFill="1"/>
    <xf numFmtId="2" fontId="65" fillId="2" borderId="0" xfId="35" applyNumberFormat="1" applyFont="1" applyFill="1" applyBorder="1"/>
    <xf numFmtId="14" fontId="65" fillId="2" borderId="0" xfId="33" applyNumberFormat="1" applyFont="1" applyFill="1"/>
    <xf numFmtId="14" fontId="65" fillId="2" borderId="0" xfId="33" applyNumberFormat="1" applyFont="1" applyFill="1" applyProtection="1">
      <protection locked="0"/>
    </xf>
    <xf numFmtId="0" fontId="32" fillId="0" borderId="25" xfId="0" applyFont="1" applyBorder="1" applyAlignment="1">
      <alignment vertical="center"/>
    </xf>
    <xf numFmtId="0" fontId="32" fillId="0" borderId="29" xfId="0" applyFont="1" applyBorder="1" applyAlignment="1">
      <alignment vertical="center"/>
    </xf>
    <xf numFmtId="0" fontId="32" fillId="0" borderId="30" xfId="0" applyFont="1" applyBorder="1" applyAlignment="1">
      <alignment vertical="center"/>
    </xf>
    <xf numFmtId="0" fontId="32" fillId="0" borderId="33" xfId="0" applyFont="1" applyBorder="1" applyAlignment="1">
      <alignment vertical="center"/>
    </xf>
    <xf numFmtId="0" fontId="33" fillId="2" borderId="33" xfId="0" applyFont="1" applyFill="1" applyBorder="1" applyAlignment="1">
      <alignment vertical="center"/>
    </xf>
    <xf numFmtId="0" fontId="0" fillId="35" borderId="0" xfId="0" applyFill="1"/>
    <xf numFmtId="166" fontId="26" fillId="2" borderId="0" xfId="0" applyNumberFormat="1" applyFont="1" applyFill="1"/>
    <xf numFmtId="0" fontId="29" fillId="33" borderId="0" xfId="0" applyFont="1" applyFill="1" applyAlignment="1">
      <alignment horizontal="center"/>
    </xf>
    <xf numFmtId="0" fontId="37" fillId="33" borderId="0" xfId="0" applyFont="1" applyFill="1" applyAlignment="1">
      <alignment horizontal="center"/>
    </xf>
    <xf numFmtId="0" fontId="28" fillId="34" borderId="27" xfId="0" applyFont="1" applyFill="1" applyBorder="1" applyAlignment="1">
      <alignment horizontal="center" vertical="center"/>
    </xf>
    <xf numFmtId="0" fontId="28" fillId="34" borderId="0" xfId="0" applyFont="1" applyFill="1" applyAlignment="1">
      <alignment horizontal="center" vertical="center"/>
    </xf>
    <xf numFmtId="0" fontId="28" fillId="34" borderId="28" xfId="0" applyFont="1" applyFill="1" applyBorder="1" applyAlignment="1">
      <alignment horizontal="center" vertical="center"/>
    </xf>
    <xf numFmtId="0" fontId="28" fillId="34" borderId="24" xfId="0" applyFont="1" applyFill="1" applyBorder="1" applyAlignment="1">
      <alignment horizontal="center" vertical="center"/>
    </xf>
    <xf numFmtId="0" fontId="28" fillId="34" borderId="25" xfId="0" applyFont="1" applyFill="1" applyBorder="1" applyAlignment="1">
      <alignment horizontal="center" vertical="center"/>
    </xf>
    <xf numFmtId="0" fontId="28" fillId="34" borderId="26" xfId="0" applyFont="1" applyFill="1" applyBorder="1" applyAlignment="1">
      <alignment horizontal="center" vertical="center"/>
    </xf>
    <xf numFmtId="0" fontId="28" fillId="36" borderId="24" xfId="0" applyFont="1" applyFill="1" applyBorder="1" applyAlignment="1">
      <alignment horizontal="center" vertical="center"/>
    </xf>
    <xf numFmtId="0" fontId="28" fillId="36" borderId="25" xfId="0" applyFont="1" applyFill="1" applyBorder="1" applyAlignment="1">
      <alignment horizontal="center" vertical="center"/>
    </xf>
    <xf numFmtId="0" fontId="28" fillId="36" borderId="26" xfId="0" applyFont="1" applyFill="1" applyBorder="1" applyAlignment="1">
      <alignment horizontal="center" vertical="center"/>
    </xf>
    <xf numFmtId="0" fontId="28" fillId="36" borderId="27" xfId="0" applyFont="1" applyFill="1" applyBorder="1" applyAlignment="1">
      <alignment horizontal="center" vertical="center"/>
    </xf>
    <xf numFmtId="0" fontId="28" fillId="36" borderId="0" xfId="0" applyFont="1" applyFill="1" applyAlignment="1">
      <alignment horizontal="center" vertical="center"/>
    </xf>
    <xf numFmtId="0" fontId="28" fillId="36" borderId="28" xfId="0" applyFont="1" applyFill="1" applyBorder="1" applyAlignment="1">
      <alignment horizontal="center" vertical="center"/>
    </xf>
    <xf numFmtId="0" fontId="28" fillId="35" borderId="24" xfId="0" applyFont="1" applyFill="1" applyBorder="1" applyAlignment="1">
      <alignment horizontal="center" vertical="center"/>
    </xf>
    <xf numFmtId="0" fontId="28" fillId="35" borderId="25" xfId="0" applyFont="1" applyFill="1" applyBorder="1" applyAlignment="1">
      <alignment horizontal="center" vertical="center"/>
    </xf>
    <xf numFmtId="0" fontId="28" fillId="35" borderId="26" xfId="0" applyFont="1" applyFill="1" applyBorder="1" applyAlignment="1">
      <alignment horizontal="center" vertical="center"/>
    </xf>
    <xf numFmtId="0" fontId="28" fillId="35" borderId="27" xfId="0" applyFont="1" applyFill="1" applyBorder="1" applyAlignment="1">
      <alignment horizontal="center" vertical="center"/>
    </xf>
    <xf numFmtId="0" fontId="28" fillId="35" borderId="0" xfId="0" applyFont="1" applyFill="1" applyAlignment="1">
      <alignment horizontal="center" vertical="center"/>
    </xf>
    <xf numFmtId="0" fontId="28" fillId="35" borderId="28" xfId="0" applyFont="1" applyFill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6" fillId="2" borderId="0" xfId="0" applyFont="1" applyFill="1" applyAlignment="1">
      <alignment horizontal="center" vertical="center"/>
    </xf>
    <xf numFmtId="0" fontId="75" fillId="0" borderId="27" xfId="0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31" fillId="39" borderId="35" xfId="0" applyFont="1" applyFill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/>
    </xf>
    <xf numFmtId="0" fontId="36" fillId="0" borderId="33" xfId="0" applyFont="1" applyBorder="1" applyAlignment="1">
      <alignment horizontal="center"/>
    </xf>
    <xf numFmtId="0" fontId="36" fillId="0" borderId="34" xfId="0" applyFont="1" applyBorder="1" applyAlignment="1">
      <alignment horizontal="center"/>
    </xf>
    <xf numFmtId="0" fontId="32" fillId="0" borderId="24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166" fontId="30" fillId="37" borderId="35" xfId="0" applyNumberFormat="1" applyFont="1" applyFill="1" applyBorder="1" applyAlignment="1">
      <alignment horizontal="center"/>
    </xf>
    <xf numFmtId="0" fontId="55" fillId="37" borderId="35" xfId="0" applyFont="1" applyFill="1" applyBorder="1" applyAlignment="1">
      <alignment horizontal="center" textRotation="45"/>
    </xf>
    <xf numFmtId="15" fontId="30" fillId="37" borderId="35" xfId="0" applyNumberFormat="1" applyFont="1" applyFill="1" applyBorder="1" applyAlignment="1">
      <alignment horizontal="center"/>
    </xf>
    <xf numFmtId="0" fontId="30" fillId="37" borderId="35" xfId="0" applyFont="1" applyFill="1" applyBorder="1" applyAlignment="1">
      <alignment horizontal="center"/>
    </xf>
    <xf numFmtId="0" fontId="51" fillId="37" borderId="35" xfId="0" applyFont="1" applyFill="1" applyBorder="1" applyAlignment="1">
      <alignment horizontal="center" vertical="center" wrapText="1"/>
    </xf>
    <xf numFmtId="0" fontId="51" fillId="37" borderId="35" xfId="0" applyFont="1" applyFill="1" applyBorder="1" applyAlignment="1">
      <alignment horizontal="center" vertical="center" textRotation="45" wrapText="1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51" fillId="37" borderId="56" xfId="0" applyFont="1" applyFill="1" applyBorder="1" applyAlignment="1">
      <alignment horizontal="center" vertical="center"/>
    </xf>
    <xf numFmtId="0" fontId="51" fillId="37" borderId="42" xfId="0" applyFont="1" applyFill="1" applyBorder="1" applyAlignment="1">
      <alignment horizontal="center" vertical="center" textRotation="45" wrapText="1"/>
    </xf>
    <xf numFmtId="0" fontId="51" fillId="37" borderId="42" xfId="0" applyFont="1" applyFill="1" applyBorder="1" applyAlignment="1">
      <alignment horizontal="center" vertical="center" wrapText="1"/>
    </xf>
    <xf numFmtId="0" fontId="51" fillId="37" borderId="57" xfId="0" applyFont="1" applyFill="1" applyBorder="1" applyAlignment="1">
      <alignment horizontal="center" vertical="center" textRotation="45" wrapText="1"/>
    </xf>
    <xf numFmtId="0" fontId="51" fillId="37" borderId="57" xfId="0" applyFont="1" applyFill="1" applyBorder="1" applyAlignment="1">
      <alignment horizontal="center" vertical="center" wrapText="1"/>
    </xf>
    <xf numFmtId="0" fontId="35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74" fillId="2" borderId="0" xfId="0" applyFont="1" applyFill="1" applyAlignment="1">
      <alignment horizontal="center" vertical="center"/>
    </xf>
    <xf numFmtId="0" fontId="32" fillId="2" borderId="27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2" borderId="27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6" fillId="2" borderId="29" xfId="0" applyFont="1" applyFill="1" applyBorder="1" applyAlignment="1">
      <alignment horizontal="center"/>
    </xf>
    <xf numFmtId="0" fontId="36" fillId="2" borderId="30" xfId="0" applyFont="1" applyFill="1" applyBorder="1" applyAlignment="1">
      <alignment horizontal="center"/>
    </xf>
    <xf numFmtId="0" fontId="60" fillId="37" borderId="42" xfId="28" applyFont="1" applyFill="1" applyBorder="1" applyAlignment="1">
      <alignment horizontal="center" vertical="center"/>
    </xf>
    <xf numFmtId="0" fontId="67" fillId="37" borderId="42" xfId="28" applyFont="1" applyFill="1" applyBorder="1" applyAlignment="1">
      <alignment horizontal="center" vertical="center"/>
    </xf>
    <xf numFmtId="0" fontId="58" fillId="37" borderId="43" xfId="28" applyFont="1" applyFill="1" applyBorder="1" applyAlignment="1">
      <alignment horizontal="center" vertical="center"/>
    </xf>
    <xf numFmtId="0" fontId="58" fillId="37" borderId="44" xfId="28" applyFont="1" applyFill="1" applyBorder="1" applyAlignment="1">
      <alignment horizontal="center" vertical="center"/>
    </xf>
    <xf numFmtId="0" fontId="58" fillId="37" borderId="42" xfId="28" applyFont="1" applyFill="1" applyBorder="1" applyAlignment="1">
      <alignment horizontal="center" vertical="center" wrapText="1"/>
    </xf>
    <xf numFmtId="0" fontId="59" fillId="37" borderId="42" xfId="28" applyFont="1" applyFill="1" applyBorder="1" applyAlignment="1">
      <alignment horizontal="center" vertical="center"/>
    </xf>
    <xf numFmtId="0" fontId="59" fillId="37" borderId="43" xfId="28" applyFont="1" applyFill="1" applyBorder="1" applyAlignment="1">
      <alignment horizontal="center" vertical="center"/>
    </xf>
    <xf numFmtId="0" fontId="59" fillId="37" borderId="44" xfId="28" applyFont="1" applyFill="1" applyBorder="1" applyAlignment="1">
      <alignment horizontal="center" vertical="center"/>
    </xf>
    <xf numFmtId="0" fontId="58" fillId="37" borderId="52" xfId="28" applyFont="1" applyFill="1" applyBorder="1" applyAlignment="1">
      <alignment horizontal="center" vertical="center"/>
    </xf>
    <xf numFmtId="0" fontId="58" fillId="37" borderId="50" xfId="28" applyFont="1" applyFill="1" applyBorder="1" applyAlignment="1">
      <alignment horizontal="center" vertical="center"/>
    </xf>
    <xf numFmtId="0" fontId="60" fillId="37" borderId="53" xfId="0" applyFont="1" applyFill="1" applyBorder="1" applyAlignment="1">
      <alignment horizontal="center" vertical="center"/>
    </xf>
    <xf numFmtId="0" fontId="60" fillId="37" borderId="51" xfId="0" applyFont="1" applyFill="1" applyBorder="1" applyAlignment="1">
      <alignment horizontal="center" vertical="center"/>
    </xf>
    <xf numFmtId="0" fontId="60" fillId="37" borderId="54" xfId="0" applyFont="1" applyFill="1" applyBorder="1" applyAlignment="1">
      <alignment horizontal="center" vertical="center"/>
    </xf>
    <xf numFmtId="2" fontId="40" fillId="37" borderId="53" xfId="2" applyNumberFormat="1" applyFont="1" applyFill="1" applyBorder="1" applyAlignment="1">
      <alignment horizontal="center" vertical="center" wrapText="1"/>
    </xf>
    <xf numFmtId="2" fontId="40" fillId="37" borderId="51" xfId="2" applyNumberFormat="1" applyFont="1" applyFill="1" applyBorder="1" applyAlignment="1">
      <alignment horizontal="center" vertical="center" wrapText="1"/>
    </xf>
    <xf numFmtId="2" fontId="40" fillId="37" borderId="54" xfId="2" applyNumberFormat="1" applyFont="1" applyFill="1" applyBorder="1" applyAlignment="1">
      <alignment horizontal="center" vertical="center" wrapText="1"/>
    </xf>
    <xf numFmtId="0" fontId="73" fillId="37" borderId="45" xfId="4" applyFont="1" applyFill="1" applyBorder="1" applyAlignment="1">
      <alignment horizontal="center"/>
    </xf>
    <xf numFmtId="0" fontId="73" fillId="37" borderId="46" xfId="4" applyFont="1" applyFill="1" applyBorder="1" applyAlignment="1">
      <alignment horizontal="center"/>
    </xf>
    <xf numFmtId="0" fontId="73" fillId="37" borderId="47" xfId="4" applyFont="1" applyFill="1" applyBorder="1" applyAlignment="1">
      <alignment horizontal="center"/>
    </xf>
    <xf numFmtId="0" fontId="73" fillId="37" borderId="48" xfId="4" applyFont="1" applyFill="1" applyBorder="1" applyAlignment="1">
      <alignment horizontal="center"/>
    </xf>
    <xf numFmtId="0" fontId="73" fillId="37" borderId="49" xfId="4" applyFont="1" applyFill="1" applyBorder="1" applyAlignment="1">
      <alignment horizontal="center"/>
    </xf>
    <xf numFmtId="0" fontId="73" fillId="37" borderId="50" xfId="4" applyFont="1" applyFill="1" applyBorder="1" applyAlignment="1">
      <alignment horizontal="center"/>
    </xf>
    <xf numFmtId="2" fontId="40" fillId="37" borderId="42" xfId="0" applyNumberFormat="1" applyFont="1" applyFill="1" applyBorder="1" applyAlignment="1">
      <alignment horizontal="center" vertical="center" wrapText="1"/>
    </xf>
    <xf numFmtId="2" fontId="58" fillId="37" borderId="42" xfId="2" applyNumberFormat="1" applyFont="1" applyFill="1" applyBorder="1" applyAlignment="1">
      <alignment horizontal="center" vertical="center" wrapText="1"/>
    </xf>
    <xf numFmtId="2" fontId="40" fillId="37" borderId="42" xfId="2" applyNumberFormat="1" applyFont="1" applyFill="1" applyBorder="1" applyAlignment="1">
      <alignment horizontal="center" vertical="center" wrapText="1"/>
    </xf>
    <xf numFmtId="2" fontId="69" fillId="37" borderId="42" xfId="9" applyNumberFormat="1" applyFont="1" applyFill="1" applyBorder="1" applyAlignment="1" applyProtection="1">
      <alignment horizontal="center"/>
      <protection locked="0"/>
    </xf>
    <xf numFmtId="0" fontId="59" fillId="37" borderId="42" xfId="0" applyFont="1" applyFill="1" applyBorder="1" applyAlignment="1">
      <alignment horizontal="center" vertical="center"/>
    </xf>
    <xf numFmtId="0" fontId="61" fillId="2" borderId="8" xfId="33" applyFont="1" applyFill="1" applyBorder="1" applyAlignment="1">
      <alignment horizontal="center"/>
    </xf>
    <xf numFmtId="0" fontId="61" fillId="2" borderId="9" xfId="33" applyFont="1" applyFill="1" applyBorder="1" applyAlignment="1">
      <alignment horizontal="center" vertical="center" textRotation="90"/>
    </xf>
    <xf numFmtId="0" fontId="61" fillId="2" borderId="14" xfId="33" applyFont="1" applyFill="1" applyBorder="1" applyAlignment="1">
      <alignment horizontal="center" vertical="center" textRotation="90"/>
    </xf>
    <xf numFmtId="0" fontId="64" fillId="2" borderId="11" xfId="34" applyFont="1" applyFill="1" applyBorder="1" applyAlignment="1">
      <alignment horizontal="center" wrapText="1"/>
    </xf>
    <xf numFmtId="0" fontId="64" fillId="2" borderId="12" xfId="34" applyFont="1" applyFill="1" applyBorder="1" applyAlignment="1">
      <alignment horizontal="center" wrapText="1"/>
    </xf>
    <xf numFmtId="0" fontId="64" fillId="2" borderId="13" xfId="34" applyFont="1" applyFill="1" applyBorder="1" applyAlignment="1">
      <alignment horizontal="center" wrapText="1"/>
    </xf>
    <xf numFmtId="0" fontId="64" fillId="2" borderId="11" xfId="34" applyFont="1" applyFill="1" applyBorder="1" applyAlignment="1">
      <alignment horizontal="center"/>
    </xf>
    <xf numFmtId="0" fontId="64" fillId="2" borderId="12" xfId="34" applyFont="1" applyFill="1" applyBorder="1" applyAlignment="1">
      <alignment horizontal="center"/>
    </xf>
    <xf numFmtId="0" fontId="64" fillId="2" borderId="13" xfId="34" applyFont="1" applyFill="1" applyBorder="1" applyAlignment="1">
      <alignment horizontal="center"/>
    </xf>
    <xf numFmtId="0" fontId="61" fillId="2" borderId="10" xfId="33" applyFont="1" applyFill="1" applyBorder="1" applyAlignment="1">
      <alignment horizontal="center" vertical="center"/>
    </xf>
    <xf numFmtId="0" fontId="61" fillId="2" borderId="15" xfId="33" applyFont="1" applyFill="1" applyBorder="1" applyAlignment="1">
      <alignment horizontal="center" vertical="center"/>
    </xf>
    <xf numFmtId="0" fontId="79" fillId="37" borderId="42" xfId="0" applyFont="1" applyFill="1" applyBorder="1" applyAlignment="1">
      <alignment horizontal="center" textRotation="45"/>
    </xf>
    <xf numFmtId="0" fontId="80" fillId="37" borderId="42" xfId="0" applyFont="1" applyFill="1" applyBorder="1" applyAlignment="1">
      <alignment horizontal="center" vertical="center"/>
    </xf>
    <xf numFmtId="15" fontId="80" fillId="37" borderId="42" xfId="0" applyNumberFormat="1" applyFont="1" applyFill="1" applyBorder="1" applyAlignment="1">
      <alignment horizontal="center" vertical="center"/>
    </xf>
    <xf numFmtId="0" fontId="81" fillId="41" borderId="42" xfId="1" applyFont="1" applyFill="1" applyBorder="1" applyAlignment="1" applyProtection="1">
      <alignment horizontal="center"/>
      <protection locked="0"/>
    </xf>
    <xf numFmtId="15" fontId="81" fillId="41" borderId="42" xfId="1" applyNumberFormat="1" applyFont="1" applyFill="1" applyBorder="1" applyAlignment="1" applyProtection="1">
      <alignment horizontal="center"/>
      <protection locked="0"/>
    </xf>
    <xf numFmtId="0" fontId="81" fillId="41" borderId="42" xfId="0" applyFont="1" applyFill="1" applyBorder="1"/>
    <xf numFmtId="0" fontId="81" fillId="39" borderId="42" xfId="1" applyFont="1" applyFill="1" applyBorder="1" applyAlignment="1" applyProtection="1">
      <alignment horizontal="center"/>
      <protection locked="0"/>
    </xf>
    <xf numFmtId="15" fontId="81" fillId="39" borderId="42" xfId="1" applyNumberFormat="1" applyFont="1" applyFill="1" applyBorder="1" applyAlignment="1" applyProtection="1">
      <alignment horizontal="center"/>
      <protection locked="0"/>
    </xf>
    <xf numFmtId="2" fontId="81" fillId="39" borderId="42" xfId="1" applyNumberFormat="1" applyFont="1" applyFill="1" applyBorder="1" applyAlignment="1" applyProtection="1">
      <alignment horizontal="left"/>
      <protection locked="0"/>
    </xf>
    <xf numFmtId="2" fontId="81" fillId="39" borderId="42" xfId="1" applyNumberFormat="1" applyFont="1" applyFill="1" applyBorder="1" applyAlignment="1" applyProtection="1">
      <protection locked="0"/>
    </xf>
    <xf numFmtId="2" fontId="81" fillId="41" borderId="42" xfId="1" applyNumberFormat="1" applyFont="1" applyFill="1" applyBorder="1" applyAlignment="1" applyProtection="1">
      <protection locked="0"/>
    </xf>
    <xf numFmtId="0" fontId="81" fillId="39" borderId="42" xfId="0" applyFont="1" applyFill="1" applyBorder="1"/>
    <xf numFmtId="166" fontId="57" fillId="41" borderId="42" xfId="28" applyNumberFormat="1" applyFont="1" applyFill="1" applyBorder="1" applyAlignment="1">
      <alignment horizontal="center"/>
    </xf>
    <xf numFmtId="166" fontId="57" fillId="41" borderId="43" xfId="28" applyNumberFormat="1" applyFont="1" applyFill="1" applyBorder="1" applyAlignment="1">
      <alignment horizontal="center"/>
    </xf>
    <xf numFmtId="166" fontId="57" fillId="39" borderId="42" xfId="28" applyNumberFormat="1" applyFont="1" applyFill="1" applyBorder="1" applyAlignment="1">
      <alignment horizontal="center"/>
    </xf>
    <xf numFmtId="166" fontId="57" fillId="39" borderId="43" xfId="28" applyNumberFormat="1" applyFont="1" applyFill="1" applyBorder="1" applyAlignment="1">
      <alignment horizontal="center"/>
    </xf>
    <xf numFmtId="166" fontId="58" fillId="37" borderId="42" xfId="28" applyNumberFormat="1" applyFont="1" applyFill="1" applyBorder="1" applyAlignment="1">
      <alignment horizontal="center"/>
    </xf>
    <xf numFmtId="166" fontId="38" fillId="4" borderId="42" xfId="28" applyNumberFormat="1" applyFont="1" applyFill="1" applyBorder="1" applyAlignment="1">
      <alignment horizontal="center"/>
    </xf>
    <xf numFmtId="166" fontId="57" fillId="39" borderId="42" xfId="30" applyNumberFormat="1" applyFont="1" applyFill="1" applyBorder="1" applyAlignment="1">
      <alignment horizontal="center"/>
    </xf>
    <xf numFmtId="166" fontId="38" fillId="0" borderId="0" xfId="28" applyNumberFormat="1" applyFont="1" applyAlignment="1">
      <alignment horizontal="center"/>
    </xf>
    <xf numFmtId="166" fontId="38" fillId="4" borderId="0" xfId="28" applyNumberFormat="1" applyFont="1" applyFill="1" applyAlignment="1">
      <alignment horizontal="center"/>
    </xf>
    <xf numFmtId="166" fontId="71" fillId="41" borderId="42" xfId="6" applyNumberFormat="1" applyFont="1" applyFill="1" applyBorder="1" applyAlignment="1">
      <alignment horizontal="center" vertical="center"/>
    </xf>
    <xf numFmtId="166" fontId="71" fillId="41" borderId="42" xfId="4" applyNumberFormat="1" applyFont="1" applyFill="1" applyBorder="1" applyAlignment="1">
      <alignment horizontal="center" vertical="center"/>
    </xf>
    <xf numFmtId="166" fontId="71" fillId="41" borderId="42" xfId="32" applyNumberFormat="1" applyFont="1" applyFill="1" applyBorder="1" applyAlignment="1">
      <alignment horizontal="center" vertical="center"/>
    </xf>
    <xf numFmtId="166" fontId="41" fillId="41" borderId="42" xfId="3" applyNumberFormat="1" applyFont="1" applyFill="1" applyBorder="1" applyAlignment="1">
      <alignment horizontal="center" vertical="center"/>
    </xf>
    <xf numFmtId="166" fontId="71" fillId="39" borderId="42" xfId="8" applyNumberFormat="1" applyFont="1" applyFill="1" applyBorder="1" applyAlignment="1">
      <alignment horizontal="center" vertical="center"/>
    </xf>
    <xf numFmtId="166" fontId="71" fillId="39" borderId="42" xfId="6" applyNumberFormat="1" applyFont="1" applyFill="1" applyBorder="1" applyAlignment="1">
      <alignment horizontal="center" vertical="center"/>
    </xf>
    <xf numFmtId="166" fontId="71" fillId="39" borderId="42" xfId="4" applyNumberFormat="1" applyFont="1" applyFill="1" applyBorder="1" applyAlignment="1">
      <alignment horizontal="center" vertical="center"/>
    </xf>
    <xf numFmtId="166" fontId="71" fillId="39" borderId="42" xfId="32" applyNumberFormat="1" applyFont="1" applyFill="1" applyBorder="1" applyAlignment="1">
      <alignment horizontal="center" vertical="center"/>
    </xf>
    <xf numFmtId="166" fontId="41" fillId="39" borderId="42" xfId="3" applyNumberFormat="1" applyFont="1" applyFill="1" applyBorder="1" applyAlignment="1">
      <alignment horizontal="center" vertical="center"/>
    </xf>
    <xf numFmtId="166" fontId="71" fillId="41" borderId="42" xfId="6" applyNumberFormat="1" applyFont="1" applyFill="1" applyBorder="1" applyAlignment="1">
      <alignment vertical="center"/>
    </xf>
    <xf numFmtId="166" fontId="71" fillId="39" borderId="42" xfId="8" applyNumberFormat="1" applyFont="1" applyFill="1" applyBorder="1" applyAlignment="1">
      <alignment vertical="center"/>
    </xf>
    <xf numFmtId="166" fontId="71" fillId="39" borderId="42" xfId="6" applyNumberFormat="1" applyFont="1" applyFill="1" applyBorder="1" applyAlignment="1">
      <alignment vertical="center"/>
    </xf>
    <xf numFmtId="166" fontId="71" fillId="41" borderId="42" xfId="8" applyNumberFormat="1" applyFont="1" applyFill="1" applyBorder="1" applyAlignment="1">
      <alignment vertical="center"/>
    </xf>
    <xf numFmtId="166" fontId="71" fillId="41" borderId="42" xfId="8" applyNumberFormat="1" applyFont="1" applyFill="1" applyBorder="1" applyAlignment="1">
      <alignment horizontal="center" vertical="center"/>
    </xf>
    <xf numFmtId="166" fontId="72" fillId="37" borderId="42" xfId="0" applyNumberFormat="1" applyFont="1" applyFill="1" applyBorder="1" applyAlignment="1">
      <alignment vertical="center"/>
    </xf>
    <xf numFmtId="166" fontId="72" fillId="37" borderId="42" xfId="0" applyNumberFormat="1" applyFont="1" applyFill="1" applyBorder="1" applyAlignment="1">
      <alignment horizontal="center" vertical="center"/>
    </xf>
    <xf numFmtId="166" fontId="72" fillId="37" borderId="42" xfId="32" applyNumberFormat="1" applyFont="1" applyFill="1" applyBorder="1" applyAlignment="1">
      <alignment horizontal="center" vertical="center"/>
    </xf>
    <xf numFmtId="166" fontId="30" fillId="37" borderId="42" xfId="0" applyNumberFormat="1" applyFont="1" applyFill="1" applyBorder="1" applyAlignment="1">
      <alignment horizontal="center" vertical="center"/>
    </xf>
    <xf numFmtId="166" fontId="30" fillId="37" borderId="42" xfId="0" applyNumberFormat="1" applyFont="1" applyFill="1" applyBorder="1" applyAlignment="1">
      <alignment horizontal="center"/>
    </xf>
    <xf numFmtId="166" fontId="83" fillId="41" borderId="42" xfId="5" applyNumberFormat="1" applyFont="1" applyFill="1" applyBorder="1" applyAlignment="1">
      <alignment horizontal="left" vertical="center"/>
    </xf>
    <xf numFmtId="166" fontId="82" fillId="41" borderId="42" xfId="27" applyNumberFormat="1" applyFont="1" applyFill="1" applyBorder="1" applyAlignment="1">
      <alignment horizontal="center"/>
    </xf>
    <xf numFmtId="166" fontId="83" fillId="39" borderId="42" xfId="0" applyNumberFormat="1" applyFont="1" applyFill="1" applyBorder="1" applyAlignment="1">
      <alignment horizontal="left" vertical="center"/>
    </xf>
    <xf numFmtId="166" fontId="82" fillId="39" borderId="42" xfId="27" applyNumberFormat="1" applyFont="1" applyFill="1" applyBorder="1" applyAlignment="1">
      <alignment horizontal="center"/>
    </xf>
    <xf numFmtId="166" fontId="83" fillId="41" borderId="42" xfId="0" applyNumberFormat="1" applyFont="1" applyFill="1" applyBorder="1" applyAlignment="1">
      <alignment horizontal="left" vertical="center"/>
    </xf>
    <xf numFmtId="166" fontId="30" fillId="37" borderId="42" xfId="0" applyNumberFormat="1" applyFont="1" applyFill="1" applyBorder="1" applyAlignment="1">
      <alignment horizontal="center"/>
    </xf>
    <xf numFmtId="166" fontId="30" fillId="37" borderId="42" xfId="27" applyNumberFormat="1" applyFont="1" applyFill="1" applyBorder="1" applyAlignment="1">
      <alignment horizontal="center"/>
    </xf>
    <xf numFmtId="0" fontId="3" fillId="2" borderId="0" xfId="0" applyNumberFormat="1" applyFont="1" applyFill="1"/>
    <xf numFmtId="0" fontId="0" fillId="0" borderId="55" xfId="0" applyNumberFormat="1" applyBorder="1"/>
    <xf numFmtId="0" fontId="30" fillId="37" borderId="42" xfId="0" applyNumberFormat="1" applyFont="1" applyFill="1" applyBorder="1" applyAlignment="1">
      <alignment horizontal="center" vertical="center"/>
    </xf>
    <xf numFmtId="0" fontId="82" fillId="41" borderId="42" xfId="0" applyNumberFormat="1" applyFont="1" applyFill="1" applyBorder="1" applyAlignment="1">
      <alignment horizontal="center" vertical="center"/>
    </xf>
    <xf numFmtId="0" fontId="82" fillId="39" borderId="42" xfId="0" applyNumberFormat="1" applyFont="1" applyFill="1" applyBorder="1" applyAlignment="1">
      <alignment horizontal="center" vertical="center"/>
    </xf>
    <xf numFmtId="0" fontId="83" fillId="39" borderId="42" xfId="0" applyNumberFormat="1" applyFont="1" applyFill="1" applyBorder="1" applyAlignment="1">
      <alignment horizontal="center" vertical="center"/>
    </xf>
    <xf numFmtId="0" fontId="48" fillId="2" borderId="0" xfId="0" applyNumberFormat="1" applyFont="1" applyFill="1"/>
    <xf numFmtId="0" fontId="48" fillId="0" borderId="0" xfId="0" applyNumberFormat="1" applyFont="1"/>
    <xf numFmtId="0" fontId="80" fillId="37" borderId="42" xfId="33" applyFont="1" applyFill="1" applyBorder="1" applyAlignment="1">
      <alignment horizontal="center" vertical="center"/>
    </xf>
    <xf numFmtId="0" fontId="84" fillId="41" borderId="42" xfId="33" applyFont="1" applyFill="1" applyBorder="1" applyAlignment="1">
      <alignment horizontal="center" vertical="center"/>
    </xf>
    <xf numFmtId="0" fontId="84" fillId="41" borderId="42" xfId="33" applyFont="1" applyFill="1" applyBorder="1" applyAlignment="1">
      <alignment horizontal="center" vertical="center"/>
    </xf>
    <xf numFmtId="0" fontId="80" fillId="37" borderId="42" xfId="33" applyFont="1" applyFill="1" applyBorder="1" applyAlignment="1">
      <alignment horizontal="center" vertical="center" textRotation="90"/>
    </xf>
    <xf numFmtId="0" fontId="80" fillId="37" borderId="42" xfId="34" applyFont="1" applyFill="1" applyBorder="1" applyAlignment="1">
      <alignment horizontal="center" wrapText="1"/>
    </xf>
    <xf numFmtId="0" fontId="80" fillId="37" borderId="42" xfId="34" applyFont="1" applyFill="1" applyBorder="1" applyAlignment="1">
      <alignment horizontal="center"/>
    </xf>
    <xf numFmtId="2" fontId="80" fillId="37" borderId="53" xfId="33" applyNumberFormat="1" applyFont="1" applyFill="1" applyBorder="1" applyAlignment="1">
      <alignment horizontal="center" vertical="center" wrapText="1"/>
    </xf>
    <xf numFmtId="0" fontId="80" fillId="37" borderId="42" xfId="33" applyFont="1" applyFill="1" applyBorder="1" applyAlignment="1">
      <alignment horizontal="center" vertical="center" wrapText="1"/>
    </xf>
    <xf numFmtId="0" fontId="80" fillId="37" borderId="42" xfId="33" applyFont="1" applyFill="1" applyBorder="1" applyAlignment="1">
      <alignment horizontal="center" wrapText="1"/>
    </xf>
    <xf numFmtId="2" fontId="80" fillId="37" borderId="42" xfId="33" applyNumberFormat="1" applyFont="1" applyFill="1" applyBorder="1" applyAlignment="1">
      <alignment vertical="center" wrapText="1"/>
    </xf>
    <xf numFmtId="2" fontId="80" fillId="37" borderId="42" xfId="33" applyNumberFormat="1" applyFont="1" applyFill="1" applyBorder="1" applyAlignment="1">
      <alignment horizontal="center" vertical="center" wrapText="1"/>
    </xf>
    <xf numFmtId="2" fontId="80" fillId="37" borderId="54" xfId="33" applyNumberFormat="1" applyFont="1" applyFill="1" applyBorder="1" applyAlignment="1">
      <alignment horizontal="center" vertical="center" wrapText="1"/>
    </xf>
    <xf numFmtId="0" fontId="81" fillId="38" borderId="42" xfId="33" applyFont="1" applyFill="1" applyBorder="1"/>
    <xf numFmtId="14" fontId="81" fillId="38" borderId="42" xfId="33" applyNumberFormat="1" applyFont="1" applyFill="1" applyBorder="1" applyProtection="1">
      <protection locked="0"/>
    </xf>
    <xf numFmtId="2" fontId="81" fillId="38" borderId="42" xfId="33" applyNumberFormat="1" applyFont="1" applyFill="1" applyBorder="1" applyProtection="1">
      <protection locked="0"/>
    </xf>
    <xf numFmtId="2" fontId="81" fillId="38" borderId="42" xfId="35" applyNumberFormat="1" applyFont="1" applyFill="1" applyBorder="1"/>
    <xf numFmtId="0" fontId="81" fillId="38" borderId="42" xfId="33" applyFont="1" applyFill="1" applyBorder="1" applyAlignment="1">
      <alignment horizontal="center"/>
    </xf>
    <xf numFmtId="0" fontId="81" fillId="39" borderId="42" xfId="33" applyFont="1" applyFill="1" applyBorder="1"/>
    <xf numFmtId="14" fontId="81" fillId="39" borderId="42" xfId="33" applyNumberFormat="1" applyFont="1" applyFill="1" applyBorder="1" applyProtection="1">
      <protection locked="0"/>
    </xf>
    <xf numFmtId="2" fontId="81" fillId="39" borderId="42" xfId="33" applyNumberFormat="1" applyFont="1" applyFill="1" applyBorder="1" applyProtection="1">
      <protection locked="0"/>
    </xf>
    <xf numFmtId="2" fontId="81" fillId="39" borderId="42" xfId="35" applyNumberFormat="1" applyFont="1" applyFill="1" applyBorder="1"/>
    <xf numFmtId="0" fontId="81" fillId="39" borderId="42" xfId="33" applyFont="1" applyFill="1" applyBorder="1" applyAlignment="1">
      <alignment horizontal="center"/>
    </xf>
    <xf numFmtId="0" fontId="79" fillId="37" borderId="42" xfId="33" applyFont="1" applyFill="1" applyBorder="1"/>
    <xf numFmtId="14" fontId="79" fillId="37" borderId="42" xfId="33" applyNumberFormat="1" applyFont="1" applyFill="1" applyBorder="1" applyProtection="1">
      <protection locked="0"/>
    </xf>
    <xf numFmtId="2" fontId="79" fillId="37" borderId="42" xfId="33" applyNumberFormat="1" applyFont="1" applyFill="1" applyBorder="1" applyProtection="1">
      <protection locked="0"/>
    </xf>
    <xf numFmtId="2" fontId="79" fillId="37" borderId="42" xfId="35" applyNumberFormat="1" applyFont="1" applyFill="1" applyBorder="1"/>
    <xf numFmtId="0" fontId="81" fillId="0" borderId="0" xfId="33" applyFont="1"/>
    <xf numFmtId="0" fontId="80" fillId="37" borderId="42" xfId="33" applyFont="1" applyFill="1" applyBorder="1" applyAlignment="1">
      <alignment horizontal="center"/>
    </xf>
    <xf numFmtId="2" fontId="80" fillId="37" borderId="42" xfId="33" applyNumberFormat="1" applyFont="1" applyFill="1" applyBorder="1" applyAlignment="1">
      <alignment horizontal="center" vertical="center" wrapText="1"/>
    </xf>
    <xf numFmtId="2" fontId="85" fillId="38" borderId="42" xfId="33" applyNumberFormat="1" applyFont="1" applyFill="1" applyBorder="1" applyProtection="1">
      <protection locked="0"/>
    </xf>
    <xf numFmtId="2" fontId="86" fillId="39" borderId="42" xfId="33" applyNumberFormat="1" applyFont="1" applyFill="1" applyBorder="1" applyProtection="1">
      <protection locked="0"/>
    </xf>
    <xf numFmtId="2" fontId="86" fillId="38" borderId="42" xfId="33" applyNumberFormat="1" applyFont="1" applyFill="1" applyBorder="1" applyProtection="1">
      <protection locked="0"/>
    </xf>
    <xf numFmtId="0" fontId="81" fillId="2" borderId="0" xfId="33" applyFont="1" applyFill="1"/>
    <xf numFmtId="0" fontId="80" fillId="37" borderId="35" xfId="33" applyFont="1" applyFill="1" applyBorder="1" applyAlignment="1">
      <alignment horizontal="center"/>
    </xf>
    <xf numFmtId="0" fontId="84" fillId="41" borderId="35" xfId="33" applyFont="1" applyFill="1" applyBorder="1" applyAlignment="1">
      <alignment horizontal="center" vertical="center"/>
    </xf>
    <xf numFmtId="0" fontId="84" fillId="41" borderId="35" xfId="33" applyFont="1" applyFill="1" applyBorder="1" applyAlignment="1">
      <alignment horizontal="center" vertical="center"/>
    </xf>
    <xf numFmtId="0" fontId="80" fillId="43" borderId="35" xfId="33" applyFont="1" applyFill="1" applyBorder="1" applyAlignment="1">
      <alignment horizontal="center" vertical="center" textRotation="90"/>
    </xf>
    <xf numFmtId="0" fontId="80" fillId="43" borderId="35" xfId="33" applyFont="1" applyFill="1" applyBorder="1" applyAlignment="1">
      <alignment horizontal="center" vertical="center"/>
    </xf>
    <xf numFmtId="0" fontId="80" fillId="43" borderId="35" xfId="34" applyFont="1" applyFill="1" applyBorder="1" applyAlignment="1">
      <alignment horizontal="center" wrapText="1"/>
    </xf>
    <xf numFmtId="0" fontId="80" fillId="43" borderId="35" xfId="34" applyFont="1" applyFill="1" applyBorder="1" applyAlignment="1">
      <alignment horizontal="center"/>
    </xf>
    <xf numFmtId="0" fontId="79" fillId="43" borderId="35" xfId="33" applyFont="1" applyFill="1" applyBorder="1"/>
    <xf numFmtId="0" fontId="80" fillId="43" borderId="35" xfId="33" applyFont="1" applyFill="1" applyBorder="1" applyAlignment="1">
      <alignment horizontal="center" vertical="center" wrapText="1"/>
    </xf>
    <xf numFmtId="0" fontId="80" fillId="43" borderId="35" xfId="33" applyFont="1" applyFill="1" applyBorder="1" applyAlignment="1">
      <alignment horizontal="center" wrapText="1"/>
    </xf>
    <xf numFmtId="2" fontId="80" fillId="43" borderId="35" xfId="33" applyNumberFormat="1" applyFont="1" applyFill="1" applyBorder="1" applyAlignment="1">
      <alignment vertical="center" wrapText="1"/>
    </xf>
    <xf numFmtId="2" fontId="80" fillId="43" borderId="35" xfId="33" applyNumberFormat="1" applyFont="1" applyFill="1" applyBorder="1" applyAlignment="1">
      <alignment horizontal="center" vertical="center" wrapText="1"/>
    </xf>
    <xf numFmtId="0" fontId="81" fillId="38" borderId="35" xfId="33" applyFont="1" applyFill="1" applyBorder="1"/>
    <xf numFmtId="14" fontId="81" fillId="38" borderId="35" xfId="33" applyNumberFormat="1" applyFont="1" applyFill="1" applyBorder="1" applyProtection="1">
      <protection locked="0"/>
    </xf>
    <xf numFmtId="2" fontId="81" fillId="38" borderId="35" xfId="33" applyNumberFormat="1" applyFont="1" applyFill="1" applyBorder="1" applyProtection="1">
      <protection locked="0"/>
    </xf>
    <xf numFmtId="2" fontId="81" fillId="38" borderId="35" xfId="35" applyNumberFormat="1" applyFont="1" applyFill="1" applyBorder="1"/>
    <xf numFmtId="0" fontId="81" fillId="38" borderId="35" xfId="33" applyFont="1" applyFill="1" applyBorder="1" applyAlignment="1">
      <alignment horizontal="center"/>
    </xf>
    <xf numFmtId="0" fontId="81" fillId="39" borderId="35" xfId="33" applyFont="1" applyFill="1" applyBorder="1"/>
    <xf numFmtId="14" fontId="81" fillId="39" borderId="35" xfId="33" applyNumberFormat="1" applyFont="1" applyFill="1" applyBorder="1" applyProtection="1">
      <protection locked="0"/>
    </xf>
    <xf numFmtId="2" fontId="81" fillId="39" borderId="35" xfId="33" applyNumberFormat="1" applyFont="1" applyFill="1" applyBorder="1" applyProtection="1">
      <protection locked="0"/>
    </xf>
    <xf numFmtId="2" fontId="81" fillId="39" borderId="35" xfId="35" applyNumberFormat="1" applyFont="1" applyFill="1" applyBorder="1"/>
    <xf numFmtId="0" fontId="81" fillId="39" borderId="35" xfId="33" applyFont="1" applyFill="1" applyBorder="1" applyAlignment="1">
      <alignment horizontal="center"/>
    </xf>
    <xf numFmtId="2" fontId="81" fillId="38" borderId="35" xfId="33" applyNumberFormat="1" applyFont="1" applyFill="1" applyBorder="1"/>
    <xf numFmtId="2" fontId="81" fillId="39" borderId="35" xfId="33" applyNumberFormat="1" applyFont="1" applyFill="1" applyBorder="1"/>
    <xf numFmtId="0" fontId="81" fillId="43" borderId="35" xfId="33" applyFont="1" applyFill="1" applyBorder="1"/>
    <xf numFmtId="14" fontId="81" fillId="43" borderId="35" xfId="33" applyNumberFormat="1" applyFont="1" applyFill="1" applyBorder="1"/>
    <xf numFmtId="2" fontId="81" fillId="43" borderId="35" xfId="33" applyNumberFormat="1" applyFont="1" applyFill="1" applyBorder="1"/>
    <xf numFmtId="2" fontId="81" fillId="43" borderId="35" xfId="35" applyNumberFormat="1" applyFont="1" applyFill="1" applyBorder="1"/>
    <xf numFmtId="2" fontId="79" fillId="43" borderId="35" xfId="33" applyNumberFormat="1" applyFont="1" applyFill="1" applyBorder="1"/>
    <xf numFmtId="0" fontId="87" fillId="2" borderId="0" xfId="33" applyFont="1" applyFill="1" applyAlignment="1">
      <alignment horizontal="center"/>
    </xf>
    <xf numFmtId="0" fontId="87" fillId="2" borderId="0" xfId="33" applyFont="1" applyFill="1"/>
    <xf numFmtId="0" fontId="87" fillId="2" borderId="0" xfId="33" applyFont="1" applyFill="1" applyAlignment="1">
      <alignment horizontal="center" vertical="center"/>
    </xf>
    <xf numFmtId="0" fontId="84" fillId="2" borderId="0" xfId="33" applyFont="1" applyFill="1" applyAlignment="1">
      <alignment horizontal="center"/>
    </xf>
    <xf numFmtId="14" fontId="79" fillId="43" borderId="35" xfId="33" applyNumberFormat="1" applyFont="1" applyFill="1" applyBorder="1"/>
    <xf numFmtId="2" fontId="79" fillId="43" borderId="35" xfId="35" applyNumberFormat="1" applyFont="1" applyFill="1" applyBorder="1"/>
    <xf numFmtId="2" fontId="88" fillId="38" borderId="35" xfId="33" applyNumberFormat="1" applyFont="1" applyFill="1" applyBorder="1" applyProtection="1">
      <protection locked="0"/>
    </xf>
    <xf numFmtId="2" fontId="85" fillId="38" borderId="35" xfId="33" applyNumberFormat="1" applyFont="1" applyFill="1" applyBorder="1" applyProtection="1">
      <protection locked="0"/>
    </xf>
    <xf numFmtId="2" fontId="88" fillId="39" borderId="35" xfId="33" applyNumberFormat="1" applyFont="1" applyFill="1" applyBorder="1" applyProtection="1">
      <protection locked="0"/>
    </xf>
    <xf numFmtId="2" fontId="85" fillId="39" borderId="35" xfId="33" applyNumberFormat="1" applyFont="1" applyFill="1" applyBorder="1" applyProtection="1">
      <protection locked="0"/>
    </xf>
    <xf numFmtId="2" fontId="88" fillId="38" borderId="35" xfId="33" applyNumberFormat="1" applyFont="1" applyFill="1" applyBorder="1"/>
    <xf numFmtId="2" fontId="88" fillId="39" borderId="35" xfId="33" applyNumberFormat="1" applyFont="1" applyFill="1" applyBorder="1"/>
    <xf numFmtId="2" fontId="85" fillId="39" borderId="35" xfId="33" applyNumberFormat="1" applyFont="1" applyFill="1" applyBorder="1"/>
    <xf numFmtId="2" fontId="85" fillId="38" borderId="35" xfId="33" applyNumberFormat="1" applyFont="1" applyFill="1" applyBorder="1"/>
    <xf numFmtId="0" fontId="84" fillId="2" borderId="8" xfId="33" applyFont="1" applyFill="1" applyBorder="1" applyAlignment="1">
      <alignment horizontal="center"/>
    </xf>
    <xf numFmtId="0" fontId="80" fillId="37" borderId="53" xfId="33" applyFont="1" applyFill="1" applyBorder="1" applyAlignment="1">
      <alignment horizontal="center"/>
    </xf>
    <xf numFmtId="0" fontId="84" fillId="41" borderId="53" xfId="33" applyFont="1" applyFill="1" applyBorder="1" applyAlignment="1">
      <alignment horizontal="center" vertical="center"/>
    </xf>
    <xf numFmtId="0" fontId="84" fillId="41" borderId="53" xfId="33" applyFont="1" applyFill="1" applyBorder="1" applyAlignment="1">
      <alignment horizontal="center" vertical="center"/>
    </xf>
    <xf numFmtId="0" fontId="80" fillId="37" borderId="59" xfId="33" applyFont="1" applyFill="1" applyBorder="1" applyAlignment="1">
      <alignment horizontal="center"/>
    </xf>
    <xf numFmtId="0" fontId="84" fillId="41" borderId="59" xfId="33" applyFont="1" applyFill="1" applyBorder="1" applyAlignment="1">
      <alignment horizontal="center" vertical="center"/>
    </xf>
    <xf numFmtId="0" fontId="84" fillId="41" borderId="59" xfId="33" applyFont="1" applyFill="1" applyBorder="1" applyAlignment="1">
      <alignment horizontal="center" vertical="center"/>
    </xf>
    <xf numFmtId="0" fontId="80" fillId="43" borderId="35" xfId="33" applyFont="1" applyFill="1" applyBorder="1" applyAlignment="1">
      <alignment horizontal="center"/>
    </xf>
    <xf numFmtId="0" fontId="80" fillId="43" borderId="35" xfId="33" applyFont="1" applyFill="1" applyBorder="1" applyAlignment="1">
      <alignment horizontal="center" vertical="center"/>
    </xf>
    <xf numFmtId="2" fontId="88" fillId="38" borderId="35" xfId="35" applyNumberFormat="1" applyFont="1" applyFill="1" applyBorder="1"/>
    <xf numFmtId="2" fontId="88" fillId="39" borderId="35" xfId="35" applyNumberFormat="1" applyFont="1" applyFill="1" applyBorder="1"/>
    <xf numFmtId="14" fontId="79" fillId="43" borderId="35" xfId="33" applyNumberFormat="1" applyFont="1" applyFill="1" applyBorder="1" applyProtection="1">
      <protection locked="0"/>
    </xf>
    <xf numFmtId="0" fontId="87" fillId="2" borderId="0" xfId="33" applyFont="1" applyFill="1" applyAlignment="1">
      <alignment horizontal="center"/>
    </xf>
    <xf numFmtId="14" fontId="81" fillId="2" borderId="58" xfId="33" applyNumberFormat="1" applyFont="1" applyFill="1" applyBorder="1"/>
    <xf numFmtId="14" fontId="81" fillId="2" borderId="19" xfId="33" applyNumberFormat="1" applyFont="1" applyFill="1" applyBorder="1"/>
    <xf numFmtId="0" fontId="87" fillId="2" borderId="8" xfId="33" applyFont="1" applyFill="1" applyBorder="1" applyAlignment="1">
      <alignment horizontal="center"/>
    </xf>
    <xf numFmtId="0" fontId="89" fillId="2" borderId="0" xfId="33" applyFont="1" applyFill="1"/>
    <xf numFmtId="0" fontId="87" fillId="2" borderId="9" xfId="33" applyFont="1" applyFill="1" applyBorder="1" applyAlignment="1">
      <alignment horizontal="center" vertical="center" textRotation="90"/>
    </xf>
    <xf numFmtId="0" fontId="90" fillId="2" borderId="11" xfId="34" applyFont="1" applyFill="1" applyBorder="1" applyAlignment="1">
      <alignment horizontal="center" wrapText="1"/>
    </xf>
    <xf numFmtId="0" fontId="90" fillId="2" borderId="12" xfId="34" applyFont="1" applyFill="1" applyBorder="1" applyAlignment="1">
      <alignment horizontal="center" wrapText="1"/>
    </xf>
    <xf numFmtId="0" fontId="90" fillId="2" borderId="13" xfId="34" applyFont="1" applyFill="1" applyBorder="1" applyAlignment="1">
      <alignment horizontal="center" wrapText="1"/>
    </xf>
    <xf numFmtId="0" fontId="90" fillId="2" borderId="11" xfId="34" applyFont="1" applyFill="1" applyBorder="1" applyAlignment="1">
      <alignment horizontal="center"/>
    </xf>
    <xf numFmtId="0" fontId="90" fillId="2" borderId="12" xfId="34" applyFont="1" applyFill="1" applyBorder="1" applyAlignment="1">
      <alignment horizontal="center"/>
    </xf>
    <xf numFmtId="0" fontId="90" fillId="2" borderId="13" xfId="34" applyFont="1" applyFill="1" applyBorder="1" applyAlignment="1">
      <alignment horizontal="center"/>
    </xf>
    <xf numFmtId="0" fontId="81" fillId="2" borderId="41" xfId="33" applyFont="1" applyFill="1" applyBorder="1"/>
    <xf numFmtId="0" fontId="87" fillId="2" borderId="14" xfId="33" applyFont="1" applyFill="1" applyBorder="1" applyAlignment="1">
      <alignment horizontal="center" vertical="center" textRotation="90"/>
    </xf>
    <xf numFmtId="0" fontId="87" fillId="2" borderId="10" xfId="33" applyFont="1" applyFill="1" applyBorder="1" applyAlignment="1">
      <alignment horizontal="center" vertical="center"/>
    </xf>
    <xf numFmtId="0" fontId="87" fillId="2" borderId="16" xfId="33" applyFont="1" applyFill="1" applyBorder="1" applyAlignment="1">
      <alignment horizontal="center" vertical="center" wrapText="1"/>
    </xf>
    <xf numFmtId="0" fontId="87" fillId="2" borderId="17" xfId="33" applyFont="1" applyFill="1" applyBorder="1" applyAlignment="1">
      <alignment horizontal="center" vertical="center" wrapText="1"/>
    </xf>
    <xf numFmtId="0" fontId="87" fillId="2" borderId="17" xfId="33" applyFont="1" applyFill="1" applyBorder="1" applyAlignment="1">
      <alignment horizontal="center" wrapText="1"/>
    </xf>
    <xf numFmtId="2" fontId="87" fillId="2" borderId="18" xfId="33" applyNumberFormat="1" applyFont="1" applyFill="1" applyBorder="1" applyAlignment="1">
      <alignment vertical="center" wrapText="1"/>
    </xf>
    <xf numFmtId="2" fontId="87" fillId="2" borderId="16" xfId="33" applyNumberFormat="1" applyFont="1" applyFill="1" applyBorder="1" applyAlignment="1">
      <alignment horizontal="center" vertical="center" wrapText="1"/>
    </xf>
    <xf numFmtId="2" fontId="87" fillId="2" borderId="17" xfId="33" applyNumberFormat="1" applyFont="1" applyFill="1" applyBorder="1" applyAlignment="1">
      <alignment horizontal="center" vertical="center" wrapText="1"/>
    </xf>
    <xf numFmtId="2" fontId="87" fillId="2" borderId="18" xfId="33" applyNumberFormat="1" applyFont="1" applyFill="1" applyBorder="1" applyAlignment="1">
      <alignment horizontal="center" vertical="center" wrapText="1"/>
    </xf>
    <xf numFmtId="2" fontId="87" fillId="2" borderId="41" xfId="33" applyNumberFormat="1" applyFont="1" applyFill="1" applyBorder="1" applyAlignment="1">
      <alignment horizontal="center" vertical="center" wrapText="1"/>
    </xf>
    <xf numFmtId="0" fontId="81" fillId="2" borderId="19" xfId="33" applyFont="1" applyFill="1" applyBorder="1"/>
    <xf numFmtId="0" fontId="87" fillId="2" borderId="15" xfId="33" applyFont="1" applyFill="1" applyBorder="1" applyAlignment="1">
      <alignment horizontal="center" vertical="center"/>
    </xf>
    <xf numFmtId="2" fontId="81" fillId="2" borderId="19" xfId="33" applyNumberFormat="1" applyFont="1" applyFill="1" applyBorder="1"/>
    <xf numFmtId="2" fontId="81" fillId="2" borderId="19" xfId="35" applyNumberFormat="1" applyFont="1" applyFill="1" applyBorder="1"/>
    <xf numFmtId="2" fontId="81" fillId="2" borderId="7" xfId="35" applyNumberFormat="1" applyFont="1" applyFill="1"/>
    <xf numFmtId="0" fontId="81" fillId="2" borderId="2" xfId="33" applyFont="1" applyFill="1" applyBorder="1" applyAlignment="1">
      <alignment horizontal="center"/>
    </xf>
    <xf numFmtId="0" fontId="81" fillId="2" borderId="20" xfId="33" applyFont="1" applyFill="1" applyBorder="1"/>
    <xf numFmtId="14" fontId="81" fillId="2" borderId="19" xfId="33" applyNumberFormat="1" applyFont="1" applyFill="1" applyBorder="1" applyProtection="1">
      <protection locked="0"/>
    </xf>
    <xf numFmtId="2" fontId="81" fillId="2" borderId="20" xfId="33" applyNumberFormat="1" applyFont="1" applyFill="1" applyBorder="1"/>
    <xf numFmtId="0" fontId="81" fillId="2" borderId="1" xfId="33" applyFont="1" applyFill="1" applyBorder="1" applyAlignment="1">
      <alignment horizontal="center"/>
    </xf>
    <xf numFmtId="2" fontId="81" fillId="2" borderId="20" xfId="35" applyNumberFormat="1" applyFont="1" applyFill="1" applyBorder="1"/>
    <xf numFmtId="2" fontId="85" fillId="2" borderId="20" xfId="33" applyNumberFormat="1" applyFont="1" applyFill="1" applyBorder="1"/>
    <xf numFmtId="0" fontId="81" fillId="2" borderId="1" xfId="33" applyFont="1" applyFill="1" applyBorder="1"/>
    <xf numFmtId="14" fontId="81" fillId="2" borderId="20" xfId="33" applyNumberFormat="1" applyFont="1" applyFill="1" applyBorder="1"/>
    <xf numFmtId="2" fontId="91" fillId="2" borderId="20" xfId="33" applyNumberFormat="1" applyFont="1" applyFill="1" applyBorder="1"/>
    <xf numFmtId="0" fontId="56" fillId="2" borderId="0" xfId="33" applyFont="1" applyFill="1" applyAlignment="1">
      <alignment vertical="center"/>
    </xf>
    <xf numFmtId="0" fontId="82" fillId="41" borderId="42" xfId="33" applyFont="1" applyFill="1" applyBorder="1"/>
    <xf numFmtId="0" fontId="56" fillId="2" borderId="0" xfId="33" applyFont="1" applyFill="1"/>
    <xf numFmtId="0" fontId="83" fillId="41" borderId="42" xfId="33" applyFont="1" applyFill="1" applyBorder="1"/>
    <xf numFmtId="0" fontId="83" fillId="41" borderId="44" xfId="33" applyFont="1" applyFill="1" applyBorder="1"/>
    <xf numFmtId="2" fontId="56" fillId="2" borderId="0" xfId="33" applyNumberFormat="1" applyFont="1" applyFill="1"/>
    <xf numFmtId="0" fontId="56" fillId="0" borderId="0" xfId="33" applyFont="1"/>
    <xf numFmtId="166" fontId="57" fillId="41" borderId="0" xfId="28" applyNumberFormat="1" applyFont="1" applyFill="1" applyAlignment="1">
      <alignment horizontal="center"/>
    </xf>
    <xf numFmtId="166" fontId="81" fillId="41" borderId="42" xfId="0" applyNumberFormat="1" applyFont="1" applyFill="1" applyBorder="1"/>
    <xf numFmtId="166" fontId="81" fillId="39" borderId="42" xfId="1" applyNumberFormat="1" applyFont="1" applyFill="1" applyBorder="1" applyAlignment="1" applyProtection="1">
      <alignment horizontal="right"/>
      <protection locked="0"/>
    </xf>
    <xf numFmtId="166" fontId="81" fillId="39" borderId="42" xfId="27" applyNumberFormat="1" applyFont="1" applyFill="1" applyBorder="1"/>
    <xf numFmtId="166" fontId="81" fillId="41" borderId="42" xfId="1" applyNumberFormat="1" applyFont="1" applyFill="1" applyBorder="1" applyAlignment="1" applyProtection="1">
      <alignment horizontal="right"/>
      <protection locked="0"/>
    </xf>
    <xf numFmtId="166" fontId="81" fillId="41" borderId="42" xfId="27" applyNumberFormat="1" applyFont="1" applyFill="1" applyBorder="1"/>
    <xf numFmtId="166" fontId="81" fillId="39" borderId="42" xfId="0" applyNumberFormat="1" applyFont="1" applyFill="1" applyBorder="1"/>
  </cellXfs>
  <cellStyles count="38">
    <cellStyle name="20% - Énfasis2 2" xfId="23" xr:uid="{00000000-0005-0000-0000-000000000000}"/>
    <cellStyle name="20% - Énfasis2 3" xfId="30" xr:uid="{00000000-0005-0000-0000-000001000000}"/>
    <cellStyle name="20% - Énfasis5" xfId="7" builtinId="46"/>
    <cellStyle name="20% - Énfasis5 2" xfId="16" xr:uid="{00000000-0005-0000-0000-000003000000}"/>
    <cellStyle name="40% - Énfasis1" xfId="5" builtinId="31"/>
    <cellStyle name="40% - Énfasis1 2" xfId="24" xr:uid="{00000000-0005-0000-0000-000005000000}"/>
    <cellStyle name="40% - Énfasis1 3" xfId="29" xr:uid="{00000000-0005-0000-0000-000006000000}"/>
    <cellStyle name="40% - Énfasis1 4" xfId="36" xr:uid="{9D96B85F-EC45-42C0-8736-43993CF1B213}"/>
    <cellStyle name="40% - Énfasis4 2" xfId="26" xr:uid="{00000000-0005-0000-0000-000008000000}"/>
    <cellStyle name="40% - Énfasis5" xfId="8" builtinId="47"/>
    <cellStyle name="40% - Énfasis5 2" xfId="21" xr:uid="{00000000-0005-0000-0000-00000A000000}"/>
    <cellStyle name="60% - Énfasis2 2" xfId="20" xr:uid="{00000000-0005-0000-0000-00000B000000}"/>
    <cellStyle name="60% - Énfasis2 3" xfId="31" xr:uid="{00000000-0005-0000-0000-00000C000000}"/>
    <cellStyle name="60% - Énfasis4 2" xfId="19" xr:uid="{00000000-0005-0000-0000-00000E000000}"/>
    <cellStyle name="Énfasis2 2" xfId="22" xr:uid="{00000000-0005-0000-0000-000010000000}"/>
    <cellStyle name="Énfasis4 2" xfId="25" xr:uid="{00000000-0005-0000-0000-000012000000}"/>
    <cellStyle name="Énfasis5" xfId="6" builtinId="45"/>
    <cellStyle name="Énfasis5 2" xfId="15" xr:uid="{00000000-0005-0000-0000-000014000000}"/>
    <cellStyle name="Énfasis6" xfId="9" builtinId="49"/>
    <cellStyle name="Énfasis6 2" xfId="17" xr:uid="{00000000-0005-0000-0000-000016000000}"/>
    <cellStyle name="Entrada" xfId="2" builtinId="20"/>
    <cellStyle name="Entrada 2" xfId="14" xr:uid="{00000000-0005-0000-0000-000018000000}"/>
    <cellStyle name="Millares 2" xfId="18" xr:uid="{00000000-0005-0000-0000-00001A000000}"/>
    <cellStyle name="Moneda" xfId="27" builtinId="4"/>
    <cellStyle name="Neutral" xfId="4" builtinId="28"/>
    <cellStyle name="Neutral 2" xfId="13" xr:uid="{00000000-0005-0000-0000-00001D000000}"/>
    <cellStyle name="Normal" xfId="0" builtinId="0"/>
    <cellStyle name="Normal 2" xfId="10" xr:uid="{00000000-0005-0000-0000-00001F000000}"/>
    <cellStyle name="Normal 3" xfId="28" xr:uid="{00000000-0005-0000-0000-000020000000}"/>
    <cellStyle name="Normal 4" xfId="33" xr:uid="{2D846CF7-BB0E-47CC-902D-3CC3DA73F7ED}"/>
    <cellStyle name="Normal 5" xfId="37" xr:uid="{72F50455-72F1-47C4-89B7-D6DCAA793E89}"/>
    <cellStyle name="Notas" xfId="1" builtinId="10"/>
    <cellStyle name="Notas 2" xfId="12" xr:uid="{00000000-0005-0000-0000-000022000000}"/>
    <cellStyle name="Notas 3" xfId="35" xr:uid="{912AFEEE-24AB-4422-AA19-37069E6268CB}"/>
    <cellStyle name="Porcentaje" xfId="32" builtinId="5"/>
    <cellStyle name="Salida" xfId="3" builtinId="21"/>
    <cellStyle name="Salida 2" xfId="11" xr:uid="{00000000-0005-0000-0000-000024000000}"/>
    <cellStyle name="Salida 3" xfId="34" xr:uid="{70D0D3CB-9AE5-4B7D-B82E-AA75CDD10A8A}"/>
  </cellStyles>
  <dxfs count="0"/>
  <tableStyles count="0" defaultTableStyle="TableStyleMedium9" defaultPivotStyle="PivotStyleLight16"/>
  <colors>
    <mruColors>
      <color rgb="FF658048"/>
      <color rgb="FFCF5239"/>
      <color rgb="FFFDF6E3"/>
      <color rgb="FFA63C28"/>
      <color rgb="FFF4E6BE"/>
      <color rgb="FFA0522D"/>
      <color rgb="FFF2EAE1"/>
      <color rgb="FF3E4E2C"/>
      <color rgb="FF759353"/>
      <color rgb="FFFAF3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IERRE CONTABLE'!A1"/><Relationship Id="rId13" Type="http://schemas.openxmlformats.org/officeDocument/2006/relationships/image" Target="../media/image2.png"/><Relationship Id="rId18" Type="http://schemas.openxmlformats.org/officeDocument/2006/relationships/image" Target="../media/image7.svg"/><Relationship Id="rId26" Type="http://schemas.openxmlformats.org/officeDocument/2006/relationships/hyperlink" Target="#'CUERPO NORMATIVO'!A1"/><Relationship Id="rId3" Type="http://schemas.openxmlformats.org/officeDocument/2006/relationships/hyperlink" Target="#RAPA!A1"/><Relationship Id="rId21" Type="http://schemas.openxmlformats.org/officeDocument/2006/relationships/hyperlink" Target="#'CUERPO DIRECTIVO'!A1"/><Relationship Id="rId7" Type="http://schemas.openxmlformats.org/officeDocument/2006/relationships/hyperlink" Target="#'CAJA CHICA'!A1"/><Relationship Id="rId12" Type="http://schemas.openxmlformats.org/officeDocument/2006/relationships/hyperlink" Target="#'RESUMEN CAJA GENERAL'!A1"/><Relationship Id="rId17" Type="http://schemas.openxmlformats.org/officeDocument/2006/relationships/image" Target="../media/image6.png"/><Relationship Id="rId25" Type="http://schemas.openxmlformats.org/officeDocument/2006/relationships/image" Target="../media/image13.svg"/><Relationship Id="rId2" Type="http://schemas.openxmlformats.org/officeDocument/2006/relationships/hyperlink" Target="#'LISTADO DE SOCIOS'!A1"/><Relationship Id="rId16" Type="http://schemas.openxmlformats.org/officeDocument/2006/relationships/image" Target="../media/image5.svg"/><Relationship Id="rId20" Type="http://schemas.openxmlformats.org/officeDocument/2006/relationships/image" Target="../media/image9.png"/><Relationship Id="rId29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hyperlink" Target="#'INTERESES 2024'!A1"/><Relationship Id="rId11" Type="http://schemas.openxmlformats.org/officeDocument/2006/relationships/hyperlink" Target="#'SUMA INTERES TOTAL POR SOCIO'!A1"/><Relationship Id="rId24" Type="http://schemas.openxmlformats.org/officeDocument/2006/relationships/image" Target="../media/image12.png"/><Relationship Id="rId32" Type="http://schemas.openxmlformats.org/officeDocument/2006/relationships/image" Target="../media/image19.svg"/><Relationship Id="rId5" Type="http://schemas.openxmlformats.org/officeDocument/2006/relationships/hyperlink" Target="#'REGISTRO CONTABLE'!A1"/><Relationship Id="rId15" Type="http://schemas.openxmlformats.org/officeDocument/2006/relationships/image" Target="../media/image4.png"/><Relationship Id="rId23" Type="http://schemas.openxmlformats.org/officeDocument/2006/relationships/image" Target="../media/image11.svg"/><Relationship Id="rId28" Type="http://schemas.openxmlformats.org/officeDocument/2006/relationships/image" Target="../media/image15.svg"/><Relationship Id="rId10" Type="http://schemas.openxmlformats.org/officeDocument/2006/relationships/hyperlink" Target="#'CALCULO INTERES'!A1"/><Relationship Id="rId19" Type="http://schemas.openxmlformats.org/officeDocument/2006/relationships/image" Target="../media/image8.png"/><Relationship Id="rId31" Type="http://schemas.openxmlformats.org/officeDocument/2006/relationships/image" Target="../media/image18.png"/><Relationship Id="rId4" Type="http://schemas.openxmlformats.org/officeDocument/2006/relationships/hyperlink" Target="#'LIBRETAS '!A1"/><Relationship Id="rId9" Type="http://schemas.openxmlformats.org/officeDocument/2006/relationships/hyperlink" Target="#'Balance General'!A1"/><Relationship Id="rId14" Type="http://schemas.openxmlformats.org/officeDocument/2006/relationships/image" Target="../media/image3.svg"/><Relationship Id="rId22" Type="http://schemas.openxmlformats.org/officeDocument/2006/relationships/image" Target="../media/image10.png"/><Relationship Id="rId27" Type="http://schemas.openxmlformats.org/officeDocument/2006/relationships/image" Target="../media/image14.png"/><Relationship Id="rId30" Type="http://schemas.openxmlformats.org/officeDocument/2006/relationships/image" Target="../media/image17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jpg"/><Relationship Id="rId3" Type="http://schemas.openxmlformats.org/officeDocument/2006/relationships/image" Target="../media/image21.jpg"/><Relationship Id="rId7" Type="http://schemas.openxmlformats.org/officeDocument/2006/relationships/image" Target="../media/image25.jpg"/><Relationship Id="rId12" Type="http://schemas.microsoft.com/office/2007/relationships/hdphoto" Target="../media/hdphoto1.wdp"/><Relationship Id="rId2" Type="http://schemas.openxmlformats.org/officeDocument/2006/relationships/image" Target="../media/image20.jpg"/><Relationship Id="rId1" Type="http://schemas.openxmlformats.org/officeDocument/2006/relationships/image" Target="../media/image1.png"/><Relationship Id="rId6" Type="http://schemas.openxmlformats.org/officeDocument/2006/relationships/image" Target="../media/image24.jpg"/><Relationship Id="rId11" Type="http://schemas.openxmlformats.org/officeDocument/2006/relationships/image" Target="../media/image28.png"/><Relationship Id="rId5" Type="http://schemas.openxmlformats.org/officeDocument/2006/relationships/image" Target="../media/image23.jpg"/><Relationship Id="rId10" Type="http://schemas.openxmlformats.org/officeDocument/2006/relationships/hyperlink" Target="#PORTADA!A1"/><Relationship Id="rId4" Type="http://schemas.openxmlformats.org/officeDocument/2006/relationships/image" Target="../media/image22.jpg"/><Relationship Id="rId9" Type="http://schemas.openxmlformats.org/officeDocument/2006/relationships/image" Target="../media/image27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11" Type="http://schemas.openxmlformats.org/officeDocument/2006/relationships/image" Target="../media/image38.png"/><Relationship Id="rId5" Type="http://schemas.openxmlformats.org/officeDocument/2006/relationships/image" Target="../media/image33.png"/><Relationship Id="rId10" Type="http://schemas.openxmlformats.org/officeDocument/2006/relationships/image" Target="../media/image1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hyperlink" Target="#PORTADA!A1"/><Relationship Id="rId1" Type="http://schemas.openxmlformats.org/officeDocument/2006/relationships/image" Target="../media/image1.png"/><Relationship Id="rId5" Type="http://schemas.openxmlformats.org/officeDocument/2006/relationships/image" Target="../media/image38.png"/><Relationship Id="rId4" Type="http://schemas.microsoft.com/office/2007/relationships/hdphoto" Target="../media/hdphoto1.wdp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7" Type="http://schemas.openxmlformats.org/officeDocument/2006/relationships/image" Target="../media/image38.png"/><Relationship Id="rId2" Type="http://schemas.openxmlformats.org/officeDocument/2006/relationships/image" Target="../media/image39.png"/><Relationship Id="rId1" Type="http://schemas.openxmlformats.org/officeDocument/2006/relationships/hyperlink" Target="#PORTADA!A1"/><Relationship Id="rId6" Type="http://schemas.openxmlformats.org/officeDocument/2006/relationships/image" Target="../media/image1.png"/><Relationship Id="rId5" Type="http://schemas.microsoft.com/office/2007/relationships/hdphoto" Target="../media/hdphoto3.wdp"/><Relationship Id="rId4" Type="http://schemas.openxmlformats.org/officeDocument/2006/relationships/image" Target="../media/image4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1.jpeg"/><Relationship Id="rId1" Type="http://schemas.openxmlformats.org/officeDocument/2006/relationships/hyperlink" Target="#PORTADA!A1"/><Relationship Id="rId4" Type="http://schemas.openxmlformats.org/officeDocument/2006/relationships/image" Target="../media/image3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1.png"/><Relationship Id="rId1" Type="http://schemas.openxmlformats.org/officeDocument/2006/relationships/hyperlink" Target="#PORTADA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hyperlink" Target="#PORTADA!A1"/><Relationship Id="rId1" Type="http://schemas.openxmlformats.org/officeDocument/2006/relationships/image" Target="../media/image1.png"/><Relationship Id="rId5" Type="http://schemas.openxmlformats.org/officeDocument/2006/relationships/image" Target="../media/image38.png"/><Relationship Id="rId4" Type="http://schemas.microsoft.com/office/2007/relationships/hdphoto" Target="../media/hdphoto4.wdp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3.jpeg"/><Relationship Id="rId1" Type="http://schemas.openxmlformats.org/officeDocument/2006/relationships/hyperlink" Target="#PORTADA!A1"/><Relationship Id="rId4" Type="http://schemas.openxmlformats.org/officeDocument/2006/relationships/image" Target="../media/image38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4.jpeg"/><Relationship Id="rId1" Type="http://schemas.openxmlformats.org/officeDocument/2006/relationships/hyperlink" Target="#PORTADA!A1"/><Relationship Id="rId4" Type="http://schemas.openxmlformats.org/officeDocument/2006/relationships/image" Target="../media/image38.png"/></Relationships>
</file>

<file path=xl/drawings/_rels/drawing11.xml.rels><?xml version="1.0" encoding="UTF-8" standalone="yes"?>
<Relationships xmlns="http://schemas.openxmlformats.org/package/2006/relationships"><Relationship Id="rId3" Type="http://schemas.microsoft.com/office/2007/relationships/hdphoto" Target="../media/hdphoto5.wdp"/><Relationship Id="rId2" Type="http://schemas.openxmlformats.org/officeDocument/2006/relationships/image" Target="../media/image45.png"/><Relationship Id="rId1" Type="http://schemas.openxmlformats.org/officeDocument/2006/relationships/hyperlink" Target="#PORTADA!A1"/><Relationship Id="rId4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C3A170FC-138C-1241-D385-7695F4F4E769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3B8FCCEF-38D7-4054-1391-C97520B05B86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CC01A21D-0764-3710-3164-741F64FC3D3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433816</xdr:colOff>
      <xdr:row>0</xdr:row>
      <xdr:rowOff>1</xdr:rowOff>
    </xdr:from>
    <xdr:to>
      <xdr:col>17</xdr:col>
      <xdr:colOff>280149</xdr:colOff>
      <xdr:row>25</xdr:row>
      <xdr:rowOff>37353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20948AD-C1B5-4631-BBF2-34345D4AA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2443" y="1"/>
          <a:ext cx="5424373" cy="4519705"/>
        </a:xfrm>
        <a:prstGeom prst="ellipse">
          <a:avLst/>
        </a:prstGeom>
      </xdr:spPr>
    </xdr:pic>
    <xdr:clientData/>
  </xdr:twoCellAnchor>
  <xdr:twoCellAnchor>
    <xdr:from>
      <xdr:col>1</xdr:col>
      <xdr:colOff>33421</xdr:colOff>
      <xdr:row>32</xdr:row>
      <xdr:rowOff>33422</xdr:rowOff>
    </xdr:from>
    <xdr:to>
      <xdr:col>3</xdr:col>
      <xdr:colOff>334211</xdr:colOff>
      <xdr:row>45</xdr:row>
      <xdr:rowOff>0</xdr:rowOff>
    </xdr:to>
    <xdr:sp macro="" textlink="">
      <xdr:nvSpPr>
        <xdr:cNvPr id="22" name="Rectángulo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B9BC34-CCAC-4285-A5FD-B17C8DDCA574}"/>
            </a:ext>
          </a:extLst>
        </xdr:cNvPr>
        <xdr:cNvSpPr/>
      </xdr:nvSpPr>
      <xdr:spPr>
        <a:xfrm>
          <a:off x="799156" y="7093128"/>
          <a:ext cx="1832261" cy="2768048"/>
        </a:xfrm>
        <a:prstGeom prst="rect">
          <a:avLst/>
        </a:prstGeom>
        <a:solidFill>
          <a:srgbClr val="5F784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2000" b="1">
              <a:solidFill>
                <a:schemeClr val="bg1"/>
              </a:solidFill>
              <a:latin typeface="Arial Rounded MT Bold" panose="020F0704030504030204" pitchFamily="34" charset="0"/>
            </a:rPr>
            <a:t>LISTADO</a:t>
          </a:r>
          <a:r>
            <a:rPr lang="es-EC" sz="2000" b="1" baseline="0">
              <a:solidFill>
                <a:schemeClr val="bg1"/>
              </a:solidFill>
              <a:latin typeface="Arial Rounded MT Bold" panose="020F0704030504030204" pitchFamily="34" charset="0"/>
            </a:rPr>
            <a:t> DE SOCIOS</a:t>
          </a:r>
          <a:endParaRPr lang="es-EC" sz="2000" b="1">
            <a:solidFill>
              <a:schemeClr val="bg1"/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3</xdr:col>
      <xdr:colOff>451183</xdr:colOff>
      <xdr:row>32</xdr:row>
      <xdr:rowOff>33420</xdr:rowOff>
    </xdr:from>
    <xdr:to>
      <xdr:col>6</xdr:col>
      <xdr:colOff>350921</xdr:colOff>
      <xdr:row>44</xdr:row>
      <xdr:rowOff>186765</xdr:rowOff>
    </xdr:to>
    <xdr:sp macro="" textlink="">
      <xdr:nvSpPr>
        <xdr:cNvPr id="23" name="Rectángulo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9A96B3-39AD-4B3A-98D3-89A9109B1C5F}"/>
            </a:ext>
          </a:extLst>
        </xdr:cNvPr>
        <xdr:cNvSpPr/>
      </xdr:nvSpPr>
      <xdr:spPr>
        <a:xfrm>
          <a:off x="2748389" y="7093126"/>
          <a:ext cx="2196944" cy="2749374"/>
        </a:xfrm>
        <a:prstGeom prst="rect">
          <a:avLst/>
        </a:prstGeom>
        <a:solidFill>
          <a:srgbClr val="5F784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2000" b="1">
              <a:solidFill>
                <a:schemeClr val="bg1"/>
              </a:solidFill>
              <a:latin typeface="Arial Rounded MT Bold" panose="020F0704030504030204" pitchFamily="34" charset="0"/>
            </a:rPr>
            <a:t>REGISTRO DE APORTES</a:t>
          </a:r>
        </a:p>
      </xdr:txBody>
    </xdr:sp>
    <xdr:clientData/>
  </xdr:twoCellAnchor>
  <xdr:twoCellAnchor>
    <xdr:from>
      <xdr:col>6</xdr:col>
      <xdr:colOff>451184</xdr:colOff>
      <xdr:row>32</xdr:row>
      <xdr:rowOff>35588</xdr:rowOff>
    </xdr:from>
    <xdr:to>
      <xdr:col>8</xdr:col>
      <xdr:colOff>720480</xdr:colOff>
      <xdr:row>44</xdr:row>
      <xdr:rowOff>186765</xdr:rowOff>
    </xdr:to>
    <xdr:sp macro="" textlink="">
      <xdr:nvSpPr>
        <xdr:cNvPr id="24" name="Rectángulo 2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8780CA8-10B8-4B7A-BED2-F30B2920BBFF}"/>
            </a:ext>
          </a:extLst>
        </xdr:cNvPr>
        <xdr:cNvSpPr/>
      </xdr:nvSpPr>
      <xdr:spPr>
        <a:xfrm>
          <a:off x="5045596" y="7095294"/>
          <a:ext cx="1800766" cy="2747206"/>
        </a:xfrm>
        <a:prstGeom prst="rect">
          <a:avLst/>
        </a:prstGeom>
        <a:solidFill>
          <a:srgbClr val="5F784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2000" b="1">
              <a:solidFill>
                <a:schemeClr val="bg1"/>
              </a:solidFill>
              <a:latin typeface="Arial Rounded MT Bold" panose="020F0704030504030204" pitchFamily="34" charset="0"/>
            </a:rPr>
            <a:t>LIBRETAS</a:t>
          </a:r>
        </a:p>
      </xdr:txBody>
    </xdr:sp>
    <xdr:clientData/>
  </xdr:twoCellAnchor>
  <xdr:twoCellAnchor>
    <xdr:from>
      <xdr:col>19</xdr:col>
      <xdr:colOff>0</xdr:colOff>
      <xdr:row>32</xdr:row>
      <xdr:rowOff>16710</xdr:rowOff>
    </xdr:from>
    <xdr:to>
      <xdr:col>21</xdr:col>
      <xdr:colOff>366346</xdr:colOff>
      <xdr:row>39</xdr:row>
      <xdr:rowOff>0</xdr:rowOff>
    </xdr:to>
    <xdr:sp macro="" textlink="">
      <xdr:nvSpPr>
        <xdr:cNvPr id="25" name="Rectángulo 2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71A900-A4D5-452B-AC99-DE5160473754}"/>
            </a:ext>
          </a:extLst>
        </xdr:cNvPr>
        <xdr:cNvSpPr/>
      </xdr:nvSpPr>
      <xdr:spPr>
        <a:xfrm>
          <a:off x="7571154" y="18150845"/>
          <a:ext cx="1880577" cy="1350982"/>
        </a:xfrm>
        <a:prstGeom prst="rect">
          <a:avLst/>
        </a:prstGeom>
        <a:solidFill>
          <a:srgbClr val="F2C4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2000" b="1">
              <a:solidFill>
                <a:schemeClr val="bg1"/>
              </a:solidFill>
              <a:latin typeface="Arial Rounded MT Bold" panose="020F0704030504030204" pitchFamily="34" charset="0"/>
            </a:rPr>
            <a:t>REGISTRO</a:t>
          </a:r>
          <a:r>
            <a:rPr lang="es-EC" sz="2000" b="1" baseline="0">
              <a:solidFill>
                <a:schemeClr val="bg1"/>
              </a:solidFill>
              <a:latin typeface="Arial Rounded MT Bold" panose="020F0704030504030204" pitchFamily="34" charset="0"/>
            </a:rPr>
            <a:t> CONTABLE</a:t>
          </a:r>
          <a:endParaRPr lang="es-EC" sz="2000" b="1">
            <a:solidFill>
              <a:schemeClr val="bg1"/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21</xdr:col>
      <xdr:colOff>451185</xdr:colOff>
      <xdr:row>32</xdr:row>
      <xdr:rowOff>24423</xdr:rowOff>
    </xdr:from>
    <xdr:to>
      <xdr:col>24</xdr:col>
      <xdr:colOff>317501</xdr:colOff>
      <xdr:row>39</xdr:row>
      <xdr:rowOff>0</xdr:rowOff>
    </xdr:to>
    <xdr:sp macro="" textlink="">
      <xdr:nvSpPr>
        <xdr:cNvPr id="26" name="Rectángulo 2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FC671EF-47D4-4841-ABD2-04CB2B4866D4}"/>
            </a:ext>
          </a:extLst>
        </xdr:cNvPr>
        <xdr:cNvSpPr/>
      </xdr:nvSpPr>
      <xdr:spPr>
        <a:xfrm>
          <a:off x="9536570" y="18158558"/>
          <a:ext cx="2137662" cy="1343269"/>
        </a:xfrm>
        <a:prstGeom prst="rect">
          <a:avLst/>
        </a:prstGeom>
        <a:solidFill>
          <a:srgbClr val="F2C4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2000" b="1">
              <a:solidFill>
                <a:schemeClr val="bg1"/>
              </a:solidFill>
              <a:latin typeface="Arial Rounded MT Bold" panose="020F0704030504030204" pitchFamily="34" charset="0"/>
            </a:rPr>
            <a:t>INTERESES</a:t>
          </a:r>
          <a:r>
            <a:rPr lang="es-EC" sz="2000" b="1" baseline="0">
              <a:solidFill>
                <a:schemeClr val="bg1"/>
              </a:solidFill>
              <a:latin typeface="Arial Rounded MT Bold" panose="020F0704030504030204" pitchFamily="34" charset="0"/>
            </a:rPr>
            <a:t> 2024</a:t>
          </a:r>
          <a:endParaRPr lang="es-EC" sz="2000" b="1">
            <a:solidFill>
              <a:schemeClr val="bg1"/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24</xdr:col>
      <xdr:colOff>402982</xdr:colOff>
      <xdr:row>32</xdr:row>
      <xdr:rowOff>24422</xdr:rowOff>
    </xdr:from>
    <xdr:to>
      <xdr:col>26</xdr:col>
      <xdr:colOff>751975</xdr:colOff>
      <xdr:row>39</xdr:row>
      <xdr:rowOff>0</xdr:rowOff>
    </xdr:to>
    <xdr:sp macro="" textlink="">
      <xdr:nvSpPr>
        <xdr:cNvPr id="27" name="Rectángulo 2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F78F4D0-5E7F-46BB-B6FA-39E924E43EE2}"/>
            </a:ext>
          </a:extLst>
        </xdr:cNvPr>
        <xdr:cNvSpPr/>
      </xdr:nvSpPr>
      <xdr:spPr>
        <a:xfrm>
          <a:off x="11759713" y="18158557"/>
          <a:ext cx="1863224" cy="1343270"/>
        </a:xfrm>
        <a:prstGeom prst="rect">
          <a:avLst/>
        </a:prstGeom>
        <a:solidFill>
          <a:srgbClr val="F2C400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2400" b="1">
              <a:solidFill>
                <a:schemeClr val="bg1"/>
              </a:solidFill>
              <a:latin typeface="Arial Rounded MT Bold" panose="020F0704030504030204" pitchFamily="34" charset="0"/>
            </a:rPr>
            <a:t>CAJA</a:t>
          </a:r>
          <a:r>
            <a:rPr lang="es-EC" sz="2400" b="1" baseline="0">
              <a:solidFill>
                <a:schemeClr val="bg1"/>
              </a:solidFill>
              <a:latin typeface="Arial Rounded MT Bold" panose="020F0704030504030204" pitchFamily="34" charset="0"/>
            </a:rPr>
            <a:t> CHICA </a:t>
          </a:r>
        </a:p>
        <a:p>
          <a:pPr algn="ctr"/>
          <a:endParaRPr lang="es-EC" sz="2400" b="1">
            <a:solidFill>
              <a:schemeClr val="bg1"/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14</xdr:col>
      <xdr:colOff>48848</xdr:colOff>
      <xdr:row>38</xdr:row>
      <xdr:rowOff>146540</xdr:rowOff>
    </xdr:from>
    <xdr:to>
      <xdr:col>17</xdr:col>
      <xdr:colOff>748394</xdr:colOff>
      <xdr:row>45</xdr:row>
      <xdr:rowOff>0</xdr:rowOff>
    </xdr:to>
    <xdr:sp macro="" textlink="">
      <xdr:nvSpPr>
        <xdr:cNvPr id="28" name="Rectángulo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1032E1B-E59F-443B-8996-49ACE9CFAADF}"/>
            </a:ext>
          </a:extLst>
        </xdr:cNvPr>
        <xdr:cNvSpPr/>
      </xdr:nvSpPr>
      <xdr:spPr>
        <a:xfrm>
          <a:off x="10716848" y="21468933"/>
          <a:ext cx="2985546" cy="1200567"/>
        </a:xfrm>
        <a:prstGeom prst="rect">
          <a:avLst/>
        </a:prstGeom>
        <a:solidFill>
          <a:srgbClr val="CF523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2400" b="1">
              <a:solidFill>
                <a:schemeClr val="bg1"/>
              </a:solidFill>
              <a:latin typeface="Arial Rounded MT Bold" panose="020F0704030504030204" pitchFamily="34" charset="0"/>
            </a:rPr>
            <a:t>CIERRE</a:t>
          </a:r>
          <a:r>
            <a:rPr lang="es-EC" sz="2400" b="1" baseline="0">
              <a:solidFill>
                <a:schemeClr val="bg1"/>
              </a:solidFill>
              <a:latin typeface="Arial Rounded MT Bold" panose="020F0704030504030204" pitchFamily="34" charset="0"/>
            </a:rPr>
            <a:t> CONTABLE </a:t>
          </a:r>
          <a:endParaRPr lang="es-EC" sz="2400" b="1">
            <a:solidFill>
              <a:schemeClr val="bg1"/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10</xdr:col>
      <xdr:colOff>13607</xdr:colOff>
      <xdr:row>38</xdr:row>
      <xdr:rowOff>134327</xdr:rowOff>
    </xdr:from>
    <xdr:to>
      <xdr:col>13</xdr:col>
      <xdr:colOff>708269</xdr:colOff>
      <xdr:row>45</xdr:row>
      <xdr:rowOff>0</xdr:rowOff>
    </xdr:to>
    <xdr:sp macro="" textlink="">
      <xdr:nvSpPr>
        <xdr:cNvPr id="29" name="Rectángulo 2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3FA6AF5-26C6-4BB4-AA5F-48389A72F77A}"/>
            </a:ext>
          </a:extLst>
        </xdr:cNvPr>
        <xdr:cNvSpPr/>
      </xdr:nvSpPr>
      <xdr:spPr>
        <a:xfrm>
          <a:off x="7633607" y="21456720"/>
          <a:ext cx="2980662" cy="1212780"/>
        </a:xfrm>
        <a:prstGeom prst="rect">
          <a:avLst/>
        </a:prstGeom>
        <a:solidFill>
          <a:srgbClr val="CF523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2000" b="1">
              <a:solidFill>
                <a:schemeClr val="bg1"/>
              </a:solidFill>
              <a:latin typeface="Arial Rounded MT Bold" panose="020F0704030504030204" pitchFamily="34" charset="0"/>
            </a:rPr>
            <a:t>BALANCE</a:t>
          </a:r>
          <a:r>
            <a:rPr lang="es-EC" sz="2000" b="1" baseline="0">
              <a:solidFill>
                <a:schemeClr val="bg1"/>
              </a:solidFill>
              <a:latin typeface="Arial Rounded MT Bold" panose="020F0704030504030204" pitchFamily="34" charset="0"/>
            </a:rPr>
            <a:t> GENERAL</a:t>
          </a:r>
          <a:endParaRPr lang="es-EC" sz="2000" b="1">
            <a:solidFill>
              <a:schemeClr val="bg1"/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10</xdr:col>
      <xdr:colOff>33422</xdr:colOff>
      <xdr:row>31</xdr:row>
      <xdr:rowOff>179522</xdr:rowOff>
    </xdr:from>
    <xdr:to>
      <xdr:col>13</xdr:col>
      <xdr:colOff>708269</xdr:colOff>
      <xdr:row>37</xdr:row>
      <xdr:rowOff>170963</xdr:rowOff>
    </xdr:to>
    <xdr:sp macro="" textlink="">
      <xdr:nvSpPr>
        <xdr:cNvPr id="30" name="Rectángulo 2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22B34CD-39AD-4338-BE4C-AA15C0B780D4}"/>
            </a:ext>
          </a:extLst>
        </xdr:cNvPr>
        <xdr:cNvSpPr/>
      </xdr:nvSpPr>
      <xdr:spPr>
        <a:xfrm>
          <a:off x="7604576" y="20267503"/>
          <a:ext cx="2946193" cy="1163748"/>
        </a:xfrm>
        <a:prstGeom prst="rect">
          <a:avLst/>
        </a:prstGeom>
        <a:solidFill>
          <a:srgbClr val="CF523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2000" b="1">
              <a:solidFill>
                <a:schemeClr val="bg1"/>
              </a:solidFill>
              <a:latin typeface="Arial Rounded MT Bold" panose="020F0704030504030204" pitchFamily="34" charset="0"/>
            </a:rPr>
            <a:t>CALCULO INTERESES</a:t>
          </a:r>
          <a:r>
            <a:rPr lang="es-EC" sz="2000" b="1" baseline="0">
              <a:solidFill>
                <a:schemeClr val="bg1"/>
              </a:solidFill>
              <a:latin typeface="Arial Rounded MT Bold" panose="020F0704030504030204" pitchFamily="34" charset="0"/>
            </a:rPr>
            <a:t> </a:t>
          </a:r>
          <a:endParaRPr lang="es-EC" sz="2000" b="1">
            <a:solidFill>
              <a:schemeClr val="bg1"/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14</xdr:col>
      <xdr:colOff>36636</xdr:colOff>
      <xdr:row>31</xdr:row>
      <xdr:rowOff>183173</xdr:rowOff>
    </xdr:from>
    <xdr:to>
      <xdr:col>17</xdr:col>
      <xdr:colOff>721180</xdr:colOff>
      <xdr:row>37</xdr:row>
      <xdr:rowOff>167106</xdr:rowOff>
    </xdr:to>
    <xdr:sp macro="" textlink="">
      <xdr:nvSpPr>
        <xdr:cNvPr id="31" name="Rectángulo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B4D2D35-3083-4D8A-92D5-531B0A5BDA57}"/>
            </a:ext>
          </a:extLst>
        </xdr:cNvPr>
        <xdr:cNvSpPr/>
      </xdr:nvSpPr>
      <xdr:spPr>
        <a:xfrm>
          <a:off x="10704636" y="20172066"/>
          <a:ext cx="2970544" cy="1126933"/>
        </a:xfrm>
        <a:prstGeom prst="rect">
          <a:avLst/>
        </a:prstGeom>
        <a:solidFill>
          <a:srgbClr val="CF523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2000" b="1">
              <a:solidFill>
                <a:schemeClr val="bg1"/>
              </a:solidFill>
              <a:latin typeface="Arial Rounded MT Bold" panose="020F0704030504030204" pitchFamily="34" charset="0"/>
            </a:rPr>
            <a:t>SUMA</a:t>
          </a:r>
          <a:r>
            <a:rPr lang="es-EC" sz="2000" b="1" baseline="0">
              <a:solidFill>
                <a:schemeClr val="bg1"/>
              </a:solidFill>
              <a:latin typeface="Arial Rounded MT Bold" panose="020F0704030504030204" pitchFamily="34" charset="0"/>
            </a:rPr>
            <a:t> INTERES TOTAL POR SOCIOS</a:t>
          </a:r>
        </a:p>
        <a:p>
          <a:pPr algn="ctr"/>
          <a:r>
            <a:rPr lang="es-EC" sz="2000" b="1" baseline="0">
              <a:solidFill>
                <a:schemeClr val="bg1"/>
              </a:solidFill>
              <a:latin typeface="Arial Rounded MT Bold" panose="020F0704030504030204" pitchFamily="34" charset="0"/>
            </a:rPr>
            <a:t> </a:t>
          </a:r>
          <a:endParaRPr lang="es-EC" sz="2000" b="1">
            <a:solidFill>
              <a:schemeClr val="bg1"/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19</xdr:col>
      <xdr:colOff>0</xdr:colOff>
      <xdr:row>40</xdr:row>
      <xdr:rowOff>0</xdr:rowOff>
    </xdr:from>
    <xdr:to>
      <xdr:col>26</xdr:col>
      <xdr:colOff>691029</xdr:colOff>
      <xdr:row>45</xdr:row>
      <xdr:rowOff>56030</xdr:rowOff>
    </xdr:to>
    <xdr:sp macro="" textlink="">
      <xdr:nvSpPr>
        <xdr:cNvPr id="17" name="Rectángulo 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AE54B47-05C6-4084-B265-365A5C0E5A5B}"/>
            </a:ext>
          </a:extLst>
        </xdr:cNvPr>
        <xdr:cNvSpPr/>
      </xdr:nvSpPr>
      <xdr:spPr>
        <a:xfrm>
          <a:off x="14548971" y="8572500"/>
          <a:ext cx="6051176" cy="1344706"/>
        </a:xfrm>
        <a:prstGeom prst="rect">
          <a:avLst/>
        </a:prstGeom>
        <a:solidFill>
          <a:srgbClr val="AD7339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2400" b="1">
              <a:solidFill>
                <a:schemeClr val="bg1"/>
              </a:solidFill>
              <a:latin typeface="Arial Rounded MT Bold" panose="020F0704030504030204" pitchFamily="34" charset="0"/>
            </a:rPr>
            <a:t>RESUMEN</a:t>
          </a:r>
          <a:r>
            <a:rPr lang="es-EC" sz="2400" b="1" baseline="0">
              <a:solidFill>
                <a:schemeClr val="bg1"/>
              </a:solidFill>
              <a:latin typeface="Arial Rounded MT Bold" panose="020F0704030504030204" pitchFamily="34" charset="0"/>
            </a:rPr>
            <a:t> CAJA GENERAL</a:t>
          </a:r>
          <a:endParaRPr lang="es-EC" sz="2400" b="1">
            <a:solidFill>
              <a:schemeClr val="bg1"/>
            </a:solidFill>
            <a:latin typeface="Arial Rounded MT Bold" panose="020F0704030504030204" pitchFamily="34" charset="0"/>
          </a:endParaRPr>
        </a:p>
      </xdr:txBody>
    </xdr:sp>
    <xdr:clientData/>
  </xdr:twoCellAnchor>
  <xdr:twoCellAnchor editAs="oneCell">
    <xdr:from>
      <xdr:col>4</xdr:col>
      <xdr:colOff>373529</xdr:colOff>
      <xdr:row>32</xdr:row>
      <xdr:rowOff>55281</xdr:rowOff>
    </xdr:from>
    <xdr:to>
      <xdr:col>5</xdr:col>
      <xdr:colOff>541618</xdr:colOff>
      <xdr:row>37</xdr:row>
      <xdr:rowOff>55282</xdr:rowOff>
    </xdr:to>
    <xdr:pic>
      <xdr:nvPicPr>
        <xdr:cNvPr id="3" name="Gráfico 2" descr="Lista de comprobación">
          <a:extLst>
            <a:ext uri="{FF2B5EF4-FFF2-40B4-BE49-F238E27FC236}">
              <a16:creationId xmlns:a16="http://schemas.microsoft.com/office/drawing/2014/main" id="{D5691172-78DC-4B7B-9B46-74D0EFDE7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436470" y="7114987"/>
          <a:ext cx="933824" cy="933824"/>
        </a:xfrm>
        <a:prstGeom prst="rect">
          <a:avLst/>
        </a:prstGeom>
      </xdr:spPr>
    </xdr:pic>
    <xdr:clientData/>
  </xdr:twoCellAnchor>
  <xdr:twoCellAnchor editAs="oneCell">
    <xdr:from>
      <xdr:col>1</xdr:col>
      <xdr:colOff>504265</xdr:colOff>
      <xdr:row>32</xdr:row>
      <xdr:rowOff>93382</xdr:rowOff>
    </xdr:from>
    <xdr:to>
      <xdr:col>2</xdr:col>
      <xdr:colOff>652929</xdr:colOff>
      <xdr:row>37</xdr:row>
      <xdr:rowOff>73959</xdr:rowOff>
    </xdr:to>
    <xdr:pic>
      <xdr:nvPicPr>
        <xdr:cNvPr id="5" name="Gráfico 4" descr="Lista">
          <a:extLst>
            <a:ext uri="{FF2B5EF4-FFF2-40B4-BE49-F238E27FC236}">
              <a16:creationId xmlns:a16="http://schemas.microsoft.com/office/drawing/2014/main" id="{D4B9046E-5736-42DA-9539-E00584568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270000" y="7153088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168088</xdr:colOff>
      <xdr:row>32</xdr:row>
      <xdr:rowOff>93382</xdr:rowOff>
    </xdr:from>
    <xdr:to>
      <xdr:col>8</xdr:col>
      <xdr:colOff>316753</xdr:colOff>
      <xdr:row>37</xdr:row>
      <xdr:rowOff>73959</xdr:rowOff>
    </xdr:to>
    <xdr:pic>
      <xdr:nvPicPr>
        <xdr:cNvPr id="7" name="Gráfico 6" descr="Libro cerrado">
          <a:extLst>
            <a:ext uri="{FF2B5EF4-FFF2-40B4-BE49-F238E27FC236}">
              <a16:creationId xmlns:a16="http://schemas.microsoft.com/office/drawing/2014/main" id="{C93029D0-1411-4649-B723-D57D96B20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528235" y="7153088"/>
          <a:ext cx="914400" cy="914400"/>
        </a:xfrm>
        <a:prstGeom prst="rect">
          <a:avLst/>
        </a:prstGeom>
      </xdr:spPr>
    </xdr:pic>
    <xdr:clientData/>
  </xdr:twoCellAnchor>
  <xdr:oneCellAnchor>
    <xdr:from>
      <xdr:col>1</xdr:col>
      <xdr:colOff>448237</xdr:colOff>
      <xdr:row>2</xdr:row>
      <xdr:rowOff>136961</xdr:rowOff>
    </xdr:from>
    <xdr:ext cx="5627842" cy="3959412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3327A8F-784F-4620-8D95-8553E12AC1AA}"/>
            </a:ext>
          </a:extLst>
        </xdr:cNvPr>
        <xdr:cNvSpPr/>
      </xdr:nvSpPr>
      <xdr:spPr>
        <a:xfrm>
          <a:off x="1245100" y="510490"/>
          <a:ext cx="5627842" cy="395941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txBody>
        <a:bodyPr wrap="square" lIns="91440" tIns="45720" rIns="91440" bIns="45720">
          <a:noAutofit/>
        </a:bodyPr>
        <a:lstStyle/>
        <a:p>
          <a:pPr algn="ctr"/>
          <a:endParaRPr lang="es-EC" sz="2000" b="1">
            <a:effectLst/>
            <a:latin typeface="David" panose="020E0502060401010101" pitchFamily="34" charset="-79"/>
            <a:ea typeface="+mn-ea"/>
            <a:cs typeface="David" panose="020E0502060401010101" pitchFamily="34" charset="-79"/>
          </a:endParaRPr>
        </a:p>
        <a:p>
          <a:pPr algn="ctr"/>
          <a:endParaRPr lang="es-EC" sz="2000" b="1">
            <a:effectLst/>
            <a:latin typeface="David" panose="020E0502060401010101" pitchFamily="34" charset="-79"/>
            <a:ea typeface="+mn-ea"/>
            <a:cs typeface="David" panose="020E0502060401010101" pitchFamily="34" charset="-79"/>
          </a:endParaRPr>
        </a:p>
        <a:p>
          <a:pPr algn="ctr"/>
          <a:endParaRPr lang="es-ES" sz="2000">
            <a:effectLst/>
            <a:latin typeface="David" panose="020E0502060401010101" pitchFamily="34" charset="-79"/>
            <a:ea typeface="+mn-ea"/>
            <a:cs typeface="David" panose="020E0502060401010101" pitchFamily="34" charset="-79"/>
          </a:endParaRPr>
        </a:p>
        <a:p>
          <a:pPr algn="ctr"/>
          <a:r>
            <a:rPr lang="es-EC" sz="2400" b="0">
              <a:solidFill>
                <a:srgbClr val="3E4E2C"/>
              </a:solidFill>
              <a:effectLst/>
              <a:latin typeface="David" panose="020E0502060401010101" pitchFamily="34" charset="-79"/>
              <a:ea typeface="+mn-ea"/>
              <a:cs typeface="David" panose="020E0502060401010101" pitchFamily="34" charset="-79"/>
            </a:rPr>
            <a:t>Fomentar la inclusión financiera y el desarrollo económico de nuestra comunidad, promoviendo el ahorro, el acceso a créditos accesibles y el fortalecimiento de la solidaridad entre nuestros miembros. A través de la educación financiera y el crecimiento sostenible, buscamos mejorar la calidad de vida a futuro, brindando herramientas para un bienestar duradero.</a:t>
          </a:r>
          <a:endParaRPr lang="es-ES" sz="2400" b="0">
            <a:solidFill>
              <a:srgbClr val="3E4E2C"/>
            </a:solidFill>
            <a:effectLst/>
            <a:latin typeface="David" panose="020E0502060401010101" pitchFamily="34" charset="-79"/>
            <a:ea typeface="+mn-ea"/>
            <a:cs typeface="David" panose="020E0502060401010101" pitchFamily="34" charset="-79"/>
          </a:endParaRPr>
        </a:p>
        <a:p>
          <a:pPr algn="ctr"/>
          <a:endParaRPr lang="es-ES" sz="4800" b="0" cap="none" spc="0">
            <a:ln w="0"/>
            <a:solidFill>
              <a:schemeClr val="tx1"/>
            </a:solidFill>
            <a:effectLst/>
          </a:endParaRPr>
        </a:p>
      </xdr:txBody>
    </xdr:sp>
    <xdr:clientData/>
  </xdr:oneCellAnchor>
  <xdr:oneCellAnchor>
    <xdr:from>
      <xdr:col>20</xdr:col>
      <xdr:colOff>144197</xdr:colOff>
      <xdr:row>2</xdr:row>
      <xdr:rowOff>174314</xdr:rowOff>
    </xdr:from>
    <xdr:ext cx="5745117" cy="3984314"/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69D6031E-BF58-4472-934E-D8AA9816E658}"/>
            </a:ext>
          </a:extLst>
        </xdr:cNvPr>
        <xdr:cNvSpPr/>
      </xdr:nvSpPr>
      <xdr:spPr>
        <a:xfrm>
          <a:off x="16081452" y="547843"/>
          <a:ext cx="5745117" cy="398431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txBody>
        <a:bodyPr wrap="square" lIns="91440" tIns="45720" rIns="91440" bIns="45720">
          <a:noAutofit/>
        </a:bodyPr>
        <a:lstStyle/>
        <a:p>
          <a:pPr algn="ctr"/>
          <a:endParaRPr lang="es-EC" sz="2400" b="0">
            <a:ln>
              <a:noFill/>
            </a:ln>
            <a:solidFill>
              <a:srgbClr val="52683A"/>
            </a:solidFill>
            <a:effectLst/>
            <a:latin typeface="David" panose="020E0502060401010101" pitchFamily="34" charset="-79"/>
            <a:ea typeface="+mn-ea"/>
            <a:cs typeface="David" panose="020E0502060401010101" pitchFamily="34" charset="-79"/>
          </a:endParaRPr>
        </a:p>
        <a:p>
          <a:pPr algn="ctr"/>
          <a:endParaRPr lang="es-EC" sz="2400" b="0">
            <a:ln>
              <a:noFill/>
            </a:ln>
            <a:solidFill>
              <a:srgbClr val="52683A"/>
            </a:solidFill>
            <a:effectLst/>
            <a:latin typeface="David" panose="020E0502060401010101" pitchFamily="34" charset="-79"/>
            <a:ea typeface="+mn-ea"/>
            <a:cs typeface="David" panose="020E0502060401010101" pitchFamily="34" charset="-79"/>
          </a:endParaRPr>
        </a:p>
        <a:p>
          <a:pPr algn="ctr"/>
          <a:endParaRPr lang="es-EC" sz="2400" b="0">
            <a:ln>
              <a:noFill/>
            </a:ln>
            <a:solidFill>
              <a:srgbClr val="52683A"/>
            </a:solidFill>
            <a:effectLst/>
            <a:latin typeface="David" panose="020E0502060401010101" pitchFamily="34" charset="-79"/>
            <a:ea typeface="+mn-ea"/>
            <a:cs typeface="David" panose="020E0502060401010101" pitchFamily="34" charset="-79"/>
          </a:endParaRPr>
        </a:p>
        <a:p>
          <a:pPr algn="ctr"/>
          <a:r>
            <a:rPr lang="es-EC" sz="2400" b="0">
              <a:ln>
                <a:noFill/>
              </a:ln>
              <a:solidFill>
                <a:srgbClr val="52683A"/>
              </a:solidFill>
              <a:effectLst/>
              <a:latin typeface="David" panose="020E0502060401010101" pitchFamily="34" charset="-79"/>
              <a:ea typeface="+mn-ea"/>
              <a:cs typeface="David" panose="020E0502060401010101" pitchFamily="34" charset="-79"/>
            </a:rPr>
            <a:t>Ser la principal alternativa financiera comunitaria, reconocida por su transparencia, confianza y compromiso con el bienestar de sus miembros. Aspiramos a construir una comunidad financieramente estable, con oportunidades de crecimiento y desarrollo para todos, promoviendo un futuro próspero y equitativo.</a:t>
          </a:r>
          <a:endParaRPr lang="es-ES" sz="2400" b="0">
            <a:ln>
              <a:noFill/>
            </a:ln>
            <a:solidFill>
              <a:srgbClr val="52683A"/>
            </a:solidFill>
            <a:effectLst/>
            <a:latin typeface="David" panose="020E0502060401010101" pitchFamily="34" charset="-79"/>
            <a:ea typeface="+mn-ea"/>
            <a:cs typeface="David" panose="020E0502060401010101" pitchFamily="34" charset="-79"/>
          </a:endParaRPr>
        </a:p>
        <a:p>
          <a:pPr algn="ctr"/>
          <a:endParaRPr lang="es-ES" sz="2400">
            <a:effectLst/>
            <a:latin typeface="Cooper Black" panose="0208090404030B020404" pitchFamily="18" charset="0"/>
            <a:ea typeface="+mn-ea"/>
            <a:cs typeface="+mn-cs"/>
          </a:endParaRPr>
        </a:p>
      </xdr:txBody>
    </xdr:sp>
    <xdr:clientData/>
  </xdr:oneCellAnchor>
  <xdr:twoCellAnchor editAs="oneCell">
    <xdr:from>
      <xdr:col>3</xdr:col>
      <xdr:colOff>124510</xdr:colOff>
      <xdr:row>2</xdr:row>
      <xdr:rowOff>136962</xdr:rowOff>
    </xdr:from>
    <xdr:to>
      <xdr:col>6</xdr:col>
      <xdr:colOff>753768</xdr:colOff>
      <xdr:row>7</xdr:row>
      <xdr:rowOff>3350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8244C49-559C-40B9-80A4-C5A399225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5098" y="510491"/>
          <a:ext cx="3019846" cy="800212"/>
        </a:xfrm>
        <a:prstGeom prst="rect">
          <a:avLst/>
        </a:prstGeom>
      </xdr:spPr>
    </xdr:pic>
    <xdr:clientData/>
  </xdr:twoCellAnchor>
  <xdr:twoCellAnchor editAs="oneCell">
    <xdr:from>
      <xdr:col>21</xdr:col>
      <xdr:colOff>771962</xdr:colOff>
      <xdr:row>3</xdr:row>
      <xdr:rowOff>37354</xdr:rowOff>
    </xdr:from>
    <xdr:to>
      <xdr:col>25</xdr:col>
      <xdr:colOff>604911</xdr:colOff>
      <xdr:row>6</xdr:row>
      <xdr:rowOff>164461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D95D5A5-9A50-488A-ABC9-578189195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506080" y="597648"/>
          <a:ext cx="3020400" cy="687401"/>
        </a:xfrm>
        <a:prstGeom prst="rect">
          <a:avLst/>
        </a:prstGeom>
      </xdr:spPr>
    </xdr:pic>
    <xdr:clientData/>
  </xdr:twoCellAnchor>
  <xdr:twoCellAnchor>
    <xdr:from>
      <xdr:col>1</xdr:col>
      <xdr:colOff>18675</xdr:colOff>
      <xdr:row>46</xdr:row>
      <xdr:rowOff>37353</xdr:rowOff>
    </xdr:from>
    <xdr:to>
      <xdr:col>8</xdr:col>
      <xdr:colOff>709705</xdr:colOff>
      <xdr:row>56</xdr:row>
      <xdr:rowOff>130736</xdr:rowOff>
    </xdr:to>
    <xdr:sp macro="" textlink="">
      <xdr:nvSpPr>
        <xdr:cNvPr id="11" name="Rectángulo 1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C02CA54-2102-4937-9F18-90A89BF6D467}"/>
            </a:ext>
          </a:extLst>
        </xdr:cNvPr>
        <xdr:cNvSpPr/>
      </xdr:nvSpPr>
      <xdr:spPr>
        <a:xfrm>
          <a:off x="784410" y="10085294"/>
          <a:ext cx="6051177" cy="1961030"/>
        </a:xfrm>
        <a:prstGeom prst="rect">
          <a:avLst/>
        </a:prstGeom>
        <a:solidFill>
          <a:srgbClr val="65804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2400" b="1">
              <a:solidFill>
                <a:schemeClr val="bg1"/>
              </a:solidFill>
              <a:latin typeface="Arial Rounded MT Bold" panose="020F0704030504030204" pitchFamily="34" charset="0"/>
            </a:rPr>
            <a:t>CUERPO DIRECTIVO</a:t>
          </a:r>
        </a:p>
      </xdr:txBody>
    </xdr:sp>
    <xdr:clientData/>
  </xdr:twoCellAnchor>
  <xdr:twoCellAnchor editAs="oneCell">
    <xdr:from>
      <xdr:col>0</xdr:col>
      <xdr:colOff>747058</xdr:colOff>
      <xdr:row>46</xdr:row>
      <xdr:rowOff>93381</xdr:rowOff>
    </xdr:from>
    <xdr:to>
      <xdr:col>2</xdr:col>
      <xdr:colOff>616322</xdr:colOff>
      <xdr:row>53</xdr:row>
      <xdr:rowOff>186763</xdr:rowOff>
    </xdr:to>
    <xdr:pic>
      <xdr:nvPicPr>
        <xdr:cNvPr id="6" name="Gráfico 5" descr="Lluvia de ideas de grupo">
          <a:extLst>
            <a:ext uri="{FF2B5EF4-FFF2-40B4-BE49-F238E27FC236}">
              <a16:creationId xmlns:a16="http://schemas.microsoft.com/office/drawing/2014/main" id="{68BBAE86-197F-7780-FD6E-7CF3D9199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747058" y="10141322"/>
          <a:ext cx="1400735" cy="1400735"/>
        </a:xfrm>
        <a:prstGeom prst="rect">
          <a:avLst/>
        </a:prstGeom>
      </xdr:spPr>
    </xdr:pic>
    <xdr:clientData/>
  </xdr:twoCellAnchor>
  <xdr:twoCellAnchor editAs="oneCell">
    <xdr:from>
      <xdr:col>7</xdr:col>
      <xdr:colOff>149412</xdr:colOff>
      <xdr:row>49</xdr:row>
      <xdr:rowOff>111311</xdr:rowOff>
    </xdr:from>
    <xdr:to>
      <xdr:col>8</xdr:col>
      <xdr:colOff>653677</xdr:colOff>
      <xdr:row>56</xdr:row>
      <xdr:rowOff>73958</xdr:rowOff>
    </xdr:to>
    <xdr:pic>
      <xdr:nvPicPr>
        <xdr:cNvPr id="12" name="Gráfico 11" descr="Apretón de manos">
          <a:extLst>
            <a:ext uri="{FF2B5EF4-FFF2-40B4-BE49-F238E27FC236}">
              <a16:creationId xmlns:a16="http://schemas.microsoft.com/office/drawing/2014/main" id="{14B5C3A1-8D2D-2E03-F38F-5589FFB32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5509559" y="10719546"/>
          <a:ext cx="1270000" cy="1270000"/>
        </a:xfrm>
        <a:prstGeom prst="rect">
          <a:avLst/>
        </a:prstGeom>
      </xdr:spPr>
    </xdr:pic>
    <xdr:clientData/>
  </xdr:twoCellAnchor>
  <xdr:twoCellAnchor>
    <xdr:from>
      <xdr:col>10</xdr:col>
      <xdr:colOff>-1</xdr:colOff>
      <xdr:row>45</xdr:row>
      <xdr:rowOff>132292</xdr:rowOff>
    </xdr:from>
    <xdr:to>
      <xdr:col>17</xdr:col>
      <xdr:colOff>754062</xdr:colOff>
      <xdr:row>56</xdr:row>
      <xdr:rowOff>145521</xdr:rowOff>
    </xdr:to>
    <xdr:sp macro="" textlink="">
      <xdr:nvSpPr>
        <xdr:cNvPr id="4" name="Rectángulo 3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AC498C3-16A1-4ED4-96B3-0A3A10D84DA8}"/>
            </a:ext>
          </a:extLst>
        </xdr:cNvPr>
        <xdr:cNvSpPr/>
      </xdr:nvSpPr>
      <xdr:spPr>
        <a:xfrm>
          <a:off x="7971276" y="9995058"/>
          <a:ext cx="6333956" cy="2093867"/>
        </a:xfrm>
        <a:prstGeom prst="rect">
          <a:avLst/>
        </a:prstGeom>
        <a:solidFill>
          <a:srgbClr val="CF5239"/>
        </a:solidFill>
        <a:ln>
          <a:solidFill>
            <a:srgbClr val="CF523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400" b="1">
              <a:latin typeface="Arial Rounded MT Bold" panose="020F0704030504030204" pitchFamily="34" charset="0"/>
            </a:rPr>
            <a:t>CUERPO</a:t>
          </a:r>
          <a:r>
            <a:rPr lang="es-ES" sz="2400" b="1" baseline="0">
              <a:latin typeface="Arial Rounded MT Bold" panose="020F0704030504030204" pitchFamily="34" charset="0"/>
            </a:rPr>
            <a:t> NORMATIVO</a:t>
          </a:r>
          <a:endParaRPr lang="es-ES" sz="2400" b="1">
            <a:latin typeface="Arial Rounded MT Bold" panose="020F0704030504030204" pitchFamily="34" charset="0"/>
          </a:endParaRPr>
        </a:p>
      </xdr:txBody>
    </xdr:sp>
    <xdr:clientData/>
  </xdr:twoCellAnchor>
  <xdr:twoCellAnchor editAs="oneCell">
    <xdr:from>
      <xdr:col>10</xdr:col>
      <xdr:colOff>81064</xdr:colOff>
      <xdr:row>48</xdr:row>
      <xdr:rowOff>-1</xdr:rowOff>
    </xdr:from>
    <xdr:to>
      <xdr:col>11</xdr:col>
      <xdr:colOff>405319</xdr:colOff>
      <xdr:row>53</xdr:row>
      <xdr:rowOff>175637</xdr:rowOff>
    </xdr:to>
    <xdr:pic>
      <xdr:nvPicPr>
        <xdr:cNvPr id="13" name="Gráfico 12" descr="Balanza de la justicia con relleno sólido">
          <a:extLst>
            <a:ext uri="{FF2B5EF4-FFF2-40B4-BE49-F238E27FC236}">
              <a16:creationId xmlns:a16="http://schemas.microsoft.com/office/drawing/2014/main" id="{A11C2BA8-67D3-48DF-97C9-DFD07D9A3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8052341" y="10430212"/>
          <a:ext cx="1121382" cy="1121382"/>
        </a:xfrm>
        <a:prstGeom prst="rect">
          <a:avLst/>
        </a:prstGeom>
      </xdr:spPr>
    </xdr:pic>
    <xdr:clientData/>
  </xdr:twoCellAnchor>
  <xdr:twoCellAnchor editAs="oneCell">
    <xdr:from>
      <xdr:col>16</xdr:col>
      <xdr:colOff>351276</xdr:colOff>
      <xdr:row>50</xdr:row>
      <xdr:rowOff>40531</xdr:rowOff>
    </xdr:from>
    <xdr:to>
      <xdr:col>17</xdr:col>
      <xdr:colOff>590145</xdr:colOff>
      <xdr:row>55</xdr:row>
      <xdr:rowOff>130783</xdr:rowOff>
    </xdr:to>
    <xdr:pic>
      <xdr:nvPicPr>
        <xdr:cNvPr id="15" name="Gráfico 14" descr="Libro abierto con relleno sólido">
          <a:extLst>
            <a:ext uri="{FF2B5EF4-FFF2-40B4-BE49-F238E27FC236}">
              <a16:creationId xmlns:a16="http://schemas.microsoft.com/office/drawing/2014/main" id="{24D37721-01FA-4F0A-8FAD-6E134C6AE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13105319" y="10849042"/>
          <a:ext cx="1035996" cy="1035996"/>
        </a:xfrm>
        <a:prstGeom prst="rect">
          <a:avLst/>
        </a:prstGeom>
      </xdr:spPr>
    </xdr:pic>
    <xdr:clientData/>
  </xdr:twoCellAnchor>
  <xdr:twoCellAnchor editAs="oneCell">
    <xdr:from>
      <xdr:col>19</xdr:col>
      <xdr:colOff>54042</xdr:colOff>
      <xdr:row>40</xdr:row>
      <xdr:rowOff>243192</xdr:rowOff>
    </xdr:from>
    <xdr:to>
      <xdr:col>20</xdr:col>
      <xdr:colOff>171315</xdr:colOff>
      <xdr:row>44</xdr:row>
      <xdr:rowOff>76741</xdr:rowOff>
    </xdr:to>
    <xdr:pic>
      <xdr:nvPicPr>
        <xdr:cNvPr id="20" name="Gráfico 19" descr="Gráfico de barras con tendencia alcista con relleno sólido">
          <a:extLst>
            <a:ext uri="{FF2B5EF4-FFF2-40B4-BE49-F238E27FC236}">
              <a16:creationId xmlns:a16="http://schemas.microsoft.com/office/drawing/2014/main" id="{E9E07A1D-15D6-4CDF-A98D-7D3285657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15199468" y="8835958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130669</xdr:colOff>
      <xdr:row>0</xdr:row>
      <xdr:rowOff>0</xdr:rowOff>
    </xdr:from>
    <xdr:to>
      <xdr:col>18</xdr:col>
      <xdr:colOff>687043</xdr:colOff>
      <xdr:row>15</xdr:row>
      <xdr:rowOff>17972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422AC1-1FC7-4A93-B57C-908D3A6DB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76294" y="0"/>
          <a:ext cx="4326687" cy="2994535"/>
        </a:xfrm>
        <a:prstGeom prst="ellipse">
          <a:avLst/>
        </a:prstGeom>
      </xdr:spPr>
    </xdr:pic>
    <xdr:clientData/>
  </xdr:twoCellAnchor>
  <xdr:twoCellAnchor>
    <xdr:from>
      <xdr:col>12</xdr:col>
      <xdr:colOff>534499</xdr:colOff>
      <xdr:row>14</xdr:row>
      <xdr:rowOff>168318</xdr:rowOff>
    </xdr:from>
    <xdr:to>
      <xdr:col>19</xdr:col>
      <xdr:colOff>278186</xdr:colOff>
      <xdr:row>18</xdr:row>
      <xdr:rowOff>6573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03EF840-017F-416A-A8E4-FFEBC987E295}"/>
            </a:ext>
          </a:extLst>
        </xdr:cNvPr>
        <xdr:cNvSpPr txBox="1"/>
      </xdr:nvSpPr>
      <xdr:spPr>
        <a:xfrm>
          <a:off x="9226062" y="2946443"/>
          <a:ext cx="5022124" cy="632005"/>
        </a:xfrm>
        <a:prstGeom prst="roundRect">
          <a:avLst/>
        </a:prstGeom>
        <a:solidFill>
          <a:srgbClr val="3E4E2C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2000" b="1">
              <a:latin typeface="Arial Rounded MT Bold" panose="020F0704030504030204" pitchFamily="34" charset="0"/>
            </a:rPr>
            <a:t>ASAMBLEA GENERAL</a:t>
          </a:r>
          <a:r>
            <a:rPr lang="es-EC" sz="2000" b="1" baseline="0">
              <a:latin typeface="Arial Rounded MT Bold" panose="020F0704030504030204" pitchFamily="34" charset="0"/>
            </a:rPr>
            <a:t> DE SOCIOS</a:t>
          </a:r>
          <a:endParaRPr lang="es-EC" sz="2000" b="1"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3</xdr:col>
      <xdr:colOff>736840</xdr:colOff>
      <xdr:row>20</xdr:row>
      <xdr:rowOff>166927</xdr:rowOff>
    </xdr:from>
    <xdr:to>
      <xdr:col>6</xdr:col>
      <xdr:colOff>321023</xdr:colOff>
      <xdr:row>24</xdr:row>
      <xdr:rowOff>133684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79F33A2-31F0-42C6-BD99-2CD73F027671}"/>
            </a:ext>
          </a:extLst>
        </xdr:cNvPr>
        <xdr:cNvSpPr/>
      </xdr:nvSpPr>
      <xdr:spPr>
        <a:xfrm>
          <a:off x="2641840" y="4102729"/>
          <a:ext cx="1848617" cy="757512"/>
        </a:xfrm>
        <a:prstGeom prst="roundRect">
          <a:avLst/>
        </a:prstGeom>
        <a:solidFill>
          <a:srgbClr val="3E4E2C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800" b="1">
              <a:latin typeface="Arial Rounded MT Bold" panose="020F0704030504030204" pitchFamily="34" charset="0"/>
            </a:rPr>
            <a:t>PRESIDENTE</a:t>
          </a:r>
        </a:p>
      </xdr:txBody>
    </xdr:sp>
    <xdr:clientData/>
  </xdr:twoCellAnchor>
  <xdr:twoCellAnchor>
    <xdr:from>
      <xdr:col>25</xdr:col>
      <xdr:colOff>161247</xdr:colOff>
      <xdr:row>26</xdr:row>
      <xdr:rowOff>35779</xdr:rowOff>
    </xdr:from>
    <xdr:to>
      <xdr:col>28</xdr:col>
      <xdr:colOff>312141</xdr:colOff>
      <xdr:row>36</xdr:row>
      <xdr:rowOff>151656</xdr:rowOff>
    </xdr:to>
    <xdr:sp macro="" textlink="">
      <xdr:nvSpPr>
        <xdr:cNvPr id="9" name="Hexágono 8">
          <a:extLst>
            <a:ext uri="{FF2B5EF4-FFF2-40B4-BE49-F238E27FC236}">
              <a16:creationId xmlns:a16="http://schemas.microsoft.com/office/drawing/2014/main" id="{D8274FCA-87E4-4924-BCC5-1720ABC9FFB6}"/>
            </a:ext>
          </a:extLst>
        </xdr:cNvPr>
        <xdr:cNvSpPr/>
      </xdr:nvSpPr>
      <xdr:spPr>
        <a:xfrm>
          <a:off x="18847565" y="4971461"/>
          <a:ext cx="2436894" cy="2020877"/>
        </a:xfrm>
        <a:prstGeom prst="hexagon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 w="76200">
          <a:solidFill>
            <a:srgbClr val="A0522D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EC" sz="1100"/>
        </a:p>
      </xdr:txBody>
    </xdr:sp>
    <xdr:clientData/>
  </xdr:twoCellAnchor>
  <xdr:twoCellAnchor>
    <xdr:from>
      <xdr:col>9</xdr:col>
      <xdr:colOff>1</xdr:colOff>
      <xdr:row>20</xdr:row>
      <xdr:rowOff>176628</xdr:rowOff>
    </xdr:from>
    <xdr:to>
      <xdr:col>11</xdr:col>
      <xdr:colOff>359434</xdr:colOff>
      <xdr:row>24</xdr:row>
      <xdr:rowOff>167105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47082A9A-09BF-42DE-9993-3434659D5278}"/>
            </a:ext>
          </a:extLst>
        </xdr:cNvPr>
        <xdr:cNvSpPr/>
      </xdr:nvSpPr>
      <xdr:spPr>
        <a:xfrm>
          <a:off x="6433869" y="4112430"/>
          <a:ext cx="1869056" cy="781232"/>
        </a:xfrm>
        <a:prstGeom prst="roundRect">
          <a:avLst/>
        </a:prstGeom>
        <a:solidFill>
          <a:srgbClr val="3E4E2C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800" b="1">
              <a:latin typeface="Arial Rounded MT Bold" panose="020F0704030504030204" pitchFamily="34" charset="0"/>
            </a:rPr>
            <a:t>TESORERO</a:t>
          </a:r>
        </a:p>
      </xdr:txBody>
    </xdr:sp>
    <xdr:clientData/>
  </xdr:twoCellAnchor>
  <xdr:twoCellAnchor>
    <xdr:from>
      <xdr:col>25</xdr:col>
      <xdr:colOff>269576</xdr:colOff>
      <xdr:row>21</xdr:row>
      <xdr:rowOff>7326</xdr:rowOff>
    </xdr:from>
    <xdr:to>
      <xdr:col>27</xdr:col>
      <xdr:colOff>736839</xdr:colOff>
      <xdr:row>24</xdr:row>
      <xdr:rowOff>125801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BA7D241A-8FA7-4838-8FB8-661F2B538714}"/>
            </a:ext>
          </a:extLst>
        </xdr:cNvPr>
        <xdr:cNvSpPr/>
      </xdr:nvSpPr>
      <xdr:spPr>
        <a:xfrm>
          <a:off x="18780425" y="4140817"/>
          <a:ext cx="1976886" cy="711541"/>
        </a:xfrm>
        <a:prstGeom prst="roundRect">
          <a:avLst/>
        </a:prstGeom>
        <a:solidFill>
          <a:srgbClr val="3E4E2C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800" b="1">
              <a:latin typeface="Arial Rounded MT Bold" panose="020F0704030504030204" pitchFamily="34" charset="0"/>
            </a:rPr>
            <a:t>SECRETARIA</a:t>
          </a:r>
          <a:endParaRPr lang="es-EC" sz="1600" b="1"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13</xdr:col>
      <xdr:colOff>691122</xdr:colOff>
      <xdr:row>21</xdr:row>
      <xdr:rowOff>17729</xdr:rowOff>
    </xdr:from>
    <xdr:to>
      <xdr:col>17</xdr:col>
      <xdr:colOff>297656</xdr:colOff>
      <xdr:row>25</xdr:row>
      <xdr:rowOff>79375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F1674A27-459C-4AB7-A7A6-F650847AEA0E}"/>
            </a:ext>
          </a:extLst>
        </xdr:cNvPr>
        <xdr:cNvSpPr/>
      </xdr:nvSpPr>
      <xdr:spPr>
        <a:xfrm>
          <a:off x="10136747" y="4165073"/>
          <a:ext cx="2622784" cy="855396"/>
        </a:xfrm>
        <a:prstGeom prst="roundRect">
          <a:avLst/>
        </a:prstGeom>
        <a:solidFill>
          <a:srgbClr val="3E4E2C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800" b="1">
              <a:latin typeface="Arial Rounded MT Bold" panose="020F0704030504030204" pitchFamily="34" charset="0"/>
            </a:rPr>
            <a:t>TESORERO CAJA CHICA</a:t>
          </a:r>
        </a:p>
      </xdr:txBody>
    </xdr:sp>
    <xdr:clientData/>
  </xdr:twoCellAnchor>
  <xdr:twoCellAnchor>
    <xdr:from>
      <xdr:col>19</xdr:col>
      <xdr:colOff>165214</xdr:colOff>
      <xdr:row>21</xdr:row>
      <xdr:rowOff>20012</xdr:rowOff>
    </xdr:from>
    <xdr:to>
      <xdr:col>22</xdr:col>
      <xdr:colOff>207817</xdr:colOff>
      <xdr:row>25</xdr:row>
      <xdr:rowOff>186339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BE32E42F-099F-4642-80D7-5493DF2B0568}"/>
            </a:ext>
          </a:extLst>
        </xdr:cNvPr>
        <xdr:cNvSpPr/>
      </xdr:nvSpPr>
      <xdr:spPr>
        <a:xfrm>
          <a:off x="14279532" y="4003194"/>
          <a:ext cx="2328603" cy="928327"/>
        </a:xfrm>
        <a:prstGeom prst="roundRect">
          <a:avLst/>
        </a:prstGeom>
        <a:solidFill>
          <a:srgbClr val="3E4E2C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800" b="1">
              <a:latin typeface="Arial Rounded MT Bold" panose="020F0704030504030204" pitchFamily="34" charset="0"/>
            </a:rPr>
            <a:t>TESORERO AYUDA</a:t>
          </a:r>
          <a:r>
            <a:rPr lang="es-EC" sz="1800" b="1" baseline="0">
              <a:latin typeface="Arial Rounded MT Bold" panose="020F0704030504030204" pitchFamily="34" charset="0"/>
            </a:rPr>
            <a:t> SOCIAL</a:t>
          </a:r>
          <a:endParaRPr lang="es-EC" sz="1800" b="1"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25</xdr:col>
      <xdr:colOff>289053</xdr:colOff>
      <xdr:row>36</xdr:row>
      <xdr:rowOff>185773</xdr:rowOff>
    </xdr:from>
    <xdr:to>
      <xdr:col>28</xdr:col>
      <xdr:colOff>251603</xdr:colOff>
      <xdr:row>42</xdr:row>
      <xdr:rowOff>191383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B91D8ABF-38DB-4A9A-948C-B07963A56D86}"/>
            </a:ext>
          </a:extLst>
        </xdr:cNvPr>
        <xdr:cNvSpPr txBox="1"/>
      </xdr:nvSpPr>
      <xdr:spPr>
        <a:xfrm>
          <a:off x="18799902" y="7284594"/>
          <a:ext cx="2226984" cy="1191742"/>
        </a:xfrm>
        <a:prstGeom prst="roundRect">
          <a:avLst/>
        </a:prstGeom>
        <a:solidFill>
          <a:srgbClr val="DAAF1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2000" b="1">
              <a:latin typeface="Arial Rounded MT Bold" panose="020F0704030504030204" pitchFamily="34" charset="0"/>
            </a:rPr>
            <a:t>Sra. Verónica Sinchiguano</a:t>
          </a:r>
        </a:p>
      </xdr:txBody>
    </xdr:sp>
    <xdr:clientData/>
  </xdr:twoCellAnchor>
  <xdr:twoCellAnchor>
    <xdr:from>
      <xdr:col>19</xdr:col>
      <xdr:colOff>194598</xdr:colOff>
      <xdr:row>49</xdr:row>
      <xdr:rowOff>184353</xdr:rowOff>
    </xdr:from>
    <xdr:to>
      <xdr:col>22</xdr:col>
      <xdr:colOff>535782</xdr:colOff>
      <xdr:row>61</xdr:row>
      <xdr:rowOff>59530</xdr:rowOff>
    </xdr:to>
    <xdr:sp macro="" textlink="">
      <xdr:nvSpPr>
        <xdr:cNvPr id="21" name="Hexágono 20">
          <a:extLst>
            <a:ext uri="{FF2B5EF4-FFF2-40B4-BE49-F238E27FC236}">
              <a16:creationId xmlns:a16="http://schemas.microsoft.com/office/drawing/2014/main" id="{2C114EB7-732D-4877-8221-C016D938FE45}"/>
            </a:ext>
          </a:extLst>
        </xdr:cNvPr>
        <xdr:cNvSpPr/>
      </xdr:nvSpPr>
      <xdr:spPr>
        <a:xfrm>
          <a:off x="14164598" y="9887947"/>
          <a:ext cx="2603372" cy="2256427"/>
        </a:xfrm>
        <a:prstGeom prst="hexagon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 w="76200">
          <a:solidFill>
            <a:srgbClr val="A0522D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EC" sz="1100"/>
        </a:p>
      </xdr:txBody>
    </xdr:sp>
    <xdr:clientData/>
  </xdr:twoCellAnchor>
  <xdr:twoCellAnchor>
    <xdr:from>
      <xdr:col>19</xdr:col>
      <xdr:colOff>661279</xdr:colOff>
      <xdr:row>46</xdr:row>
      <xdr:rowOff>6626</xdr:rowOff>
    </xdr:from>
    <xdr:to>
      <xdr:col>21</xdr:col>
      <xdr:colOff>628430</xdr:colOff>
      <xdr:row>49</xdr:row>
      <xdr:rowOff>35942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CC09A3C6-306C-4ECE-B776-EC01D35E5EF3}"/>
            </a:ext>
          </a:extLst>
        </xdr:cNvPr>
        <xdr:cNvSpPr/>
      </xdr:nvSpPr>
      <xdr:spPr>
        <a:xfrm>
          <a:off x="14887327" y="8486949"/>
          <a:ext cx="1503442" cy="582380"/>
        </a:xfrm>
        <a:prstGeom prst="roundRect">
          <a:avLst/>
        </a:prstGeom>
        <a:solidFill>
          <a:srgbClr val="A63C28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600" b="1">
              <a:latin typeface="Arial Rounded MT Bold" panose="020F0704030504030204" pitchFamily="34" charset="0"/>
            </a:rPr>
            <a:t>AUXILIAR </a:t>
          </a:r>
        </a:p>
      </xdr:txBody>
    </xdr:sp>
    <xdr:clientData/>
  </xdr:twoCellAnchor>
  <xdr:twoCellAnchor>
    <xdr:from>
      <xdr:col>8</xdr:col>
      <xdr:colOff>751490</xdr:colOff>
      <xdr:row>61</xdr:row>
      <xdr:rowOff>111235</xdr:rowOff>
    </xdr:from>
    <xdr:to>
      <xdr:col>11</xdr:col>
      <xdr:colOff>145643</xdr:colOff>
      <xdr:row>66</xdr:row>
      <xdr:rowOff>5218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D34B5EA3-12EE-49B3-B7DB-A0ADE309D90A}"/>
            </a:ext>
          </a:extLst>
        </xdr:cNvPr>
        <xdr:cNvSpPr txBox="1"/>
      </xdr:nvSpPr>
      <xdr:spPr>
        <a:xfrm>
          <a:off x="6426803" y="12196079"/>
          <a:ext cx="1656340" cy="886170"/>
        </a:xfrm>
        <a:prstGeom prst="roundRect">
          <a:avLst/>
        </a:prstGeom>
        <a:solidFill>
          <a:srgbClr val="DAAF1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800" b="1">
              <a:latin typeface="Arial Rounded MT Bold" panose="020F0704030504030204" pitchFamily="34" charset="0"/>
            </a:rPr>
            <a:t>Sr. Lizaedo Pruna</a:t>
          </a:r>
        </a:p>
      </xdr:txBody>
    </xdr:sp>
    <xdr:clientData/>
  </xdr:twoCellAnchor>
  <xdr:twoCellAnchor>
    <xdr:from>
      <xdr:col>14</xdr:col>
      <xdr:colOff>386519</xdr:colOff>
      <xdr:row>61</xdr:row>
      <xdr:rowOff>47392</xdr:rowOff>
    </xdr:from>
    <xdr:to>
      <xdr:col>16</xdr:col>
      <xdr:colOff>456056</xdr:colOff>
      <xdr:row>65</xdr:row>
      <xdr:rowOff>54700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CF89B965-1000-46C5-9F12-437D48F27E01}"/>
            </a:ext>
          </a:extLst>
        </xdr:cNvPr>
        <xdr:cNvSpPr txBox="1"/>
      </xdr:nvSpPr>
      <xdr:spPr>
        <a:xfrm>
          <a:off x="10586207" y="12132236"/>
          <a:ext cx="1577662" cy="801058"/>
        </a:xfrm>
        <a:prstGeom prst="roundRect">
          <a:avLst/>
        </a:prstGeom>
        <a:solidFill>
          <a:srgbClr val="DAAF1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800" b="1">
              <a:latin typeface="Arial Rounded MT Bold" panose="020F0704030504030204" pitchFamily="34" charset="0"/>
            </a:rPr>
            <a:t>Sr. Antony</a:t>
          </a:r>
          <a:r>
            <a:rPr lang="es-EC" sz="1800" b="1" baseline="0">
              <a:latin typeface="Arial Rounded MT Bold" panose="020F0704030504030204" pitchFamily="34" charset="0"/>
            </a:rPr>
            <a:t> Moscuy</a:t>
          </a:r>
          <a:endParaRPr lang="es-EC" sz="1800" b="1"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19</xdr:col>
      <xdr:colOff>610199</xdr:colOff>
      <xdr:row>61</xdr:row>
      <xdr:rowOff>150283</xdr:rowOff>
    </xdr:from>
    <xdr:to>
      <xdr:col>22</xdr:col>
      <xdr:colOff>137861</xdr:colOff>
      <xdr:row>66</xdr:row>
      <xdr:rowOff>129507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33A96436-8976-427B-A9B0-EC1A414BC863}"/>
            </a:ext>
          </a:extLst>
        </xdr:cNvPr>
        <xdr:cNvSpPr txBox="1"/>
      </xdr:nvSpPr>
      <xdr:spPr>
        <a:xfrm>
          <a:off x="14580199" y="12235127"/>
          <a:ext cx="1789850" cy="971411"/>
        </a:xfrm>
        <a:prstGeom prst="roundRect">
          <a:avLst/>
        </a:prstGeom>
        <a:solidFill>
          <a:srgbClr val="DAAF1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800" b="1">
              <a:latin typeface="Arial Rounded MT Bold" panose="020F0704030504030204" pitchFamily="34" charset="0"/>
            </a:rPr>
            <a:t>Sra. Norma Moscuy</a:t>
          </a:r>
        </a:p>
      </xdr:txBody>
    </xdr:sp>
    <xdr:clientData/>
  </xdr:twoCellAnchor>
  <xdr:twoCellAnchor>
    <xdr:from>
      <xdr:col>5</xdr:col>
      <xdr:colOff>233947</xdr:colOff>
      <xdr:row>18</xdr:row>
      <xdr:rowOff>161746</xdr:rowOff>
    </xdr:from>
    <xdr:to>
      <xdr:col>26</xdr:col>
      <xdr:colOff>521180</xdr:colOff>
      <xdr:row>18</xdr:row>
      <xdr:rowOff>167105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1C1E197D-524F-4592-A2A2-1CDDD6C131BA}"/>
            </a:ext>
          </a:extLst>
        </xdr:cNvPr>
        <xdr:cNvCxnSpPr/>
      </xdr:nvCxnSpPr>
      <xdr:spPr>
        <a:xfrm flipV="1">
          <a:off x="3648570" y="3720142"/>
          <a:ext cx="16138270" cy="5359"/>
        </a:xfrm>
        <a:prstGeom prst="line">
          <a:avLst/>
        </a:prstGeom>
        <a:ln w="7620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267368</xdr:colOff>
      <xdr:row>18</xdr:row>
      <xdr:rowOff>150395</xdr:rowOff>
    </xdr:from>
    <xdr:to>
      <xdr:col>5</xdr:col>
      <xdr:colOff>272859</xdr:colOff>
      <xdr:row>21</xdr:row>
      <xdr:rowOff>4592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1A24B4B8-529A-4E8E-B2C1-EE7435227204}"/>
            </a:ext>
          </a:extLst>
        </xdr:cNvPr>
        <xdr:cNvCxnSpPr/>
      </xdr:nvCxnSpPr>
      <xdr:spPr>
        <a:xfrm>
          <a:off x="2573421" y="2723816"/>
          <a:ext cx="5491" cy="405644"/>
        </a:xfrm>
        <a:prstGeom prst="line">
          <a:avLst/>
        </a:prstGeom>
        <a:ln w="7620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179718</xdr:colOff>
      <xdr:row>19</xdr:row>
      <xdr:rowOff>16710</xdr:rowOff>
    </xdr:from>
    <xdr:to>
      <xdr:col>10</xdr:col>
      <xdr:colOff>181610</xdr:colOff>
      <xdr:row>20</xdr:row>
      <xdr:rowOff>176628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EF2F51F2-5444-472E-B2CF-925935E6B79D}"/>
            </a:ext>
          </a:extLst>
        </xdr:cNvPr>
        <xdr:cNvCxnSpPr>
          <a:endCxn id="11" idx="0"/>
        </xdr:cNvCxnSpPr>
      </xdr:nvCxnSpPr>
      <xdr:spPr>
        <a:xfrm flipH="1">
          <a:off x="7368397" y="3754823"/>
          <a:ext cx="1892" cy="357607"/>
        </a:xfrm>
        <a:prstGeom prst="line">
          <a:avLst/>
        </a:prstGeom>
        <a:ln w="7620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514233</xdr:colOff>
      <xdr:row>18</xdr:row>
      <xdr:rowOff>79375</xdr:rowOff>
    </xdr:from>
    <xdr:to>
      <xdr:col>15</xdr:col>
      <xdr:colOff>515938</xdr:colOff>
      <xdr:row>21</xdr:row>
      <xdr:rowOff>57416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6D8CF9C5-4721-41AF-B5A6-EC767AB6A563}"/>
            </a:ext>
          </a:extLst>
        </xdr:cNvPr>
        <xdr:cNvCxnSpPr/>
      </xdr:nvCxnSpPr>
      <xdr:spPr>
        <a:xfrm flipH="1">
          <a:off x="11467983" y="3651250"/>
          <a:ext cx="1705" cy="553510"/>
        </a:xfrm>
        <a:prstGeom prst="line">
          <a:avLst/>
        </a:prstGeom>
        <a:ln w="7620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504264</xdr:colOff>
      <xdr:row>19</xdr:row>
      <xdr:rowOff>22412</xdr:rowOff>
    </xdr:from>
    <xdr:to>
      <xdr:col>20</xdr:col>
      <xdr:colOff>512505</xdr:colOff>
      <xdr:row>21</xdr:row>
      <xdr:rowOff>8806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C239F010-7AAE-4778-A4ED-3A68171F35AE}"/>
            </a:ext>
          </a:extLst>
        </xdr:cNvPr>
        <xdr:cNvCxnSpPr/>
      </xdr:nvCxnSpPr>
      <xdr:spPr>
        <a:xfrm>
          <a:off x="15385676" y="3630706"/>
          <a:ext cx="8241" cy="367394"/>
        </a:xfrm>
        <a:prstGeom prst="line">
          <a:avLst/>
        </a:prstGeom>
        <a:ln w="7620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503208</xdr:colOff>
      <xdr:row>18</xdr:row>
      <xdr:rowOff>161746</xdr:rowOff>
    </xdr:from>
    <xdr:to>
      <xdr:col>26</xdr:col>
      <xdr:colOff>503208</xdr:colOff>
      <xdr:row>21</xdr:row>
      <xdr:rowOff>7326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A6D7967B-6D2E-4FC5-A6BF-D520B654953A}"/>
            </a:ext>
          </a:extLst>
        </xdr:cNvPr>
        <xdr:cNvCxnSpPr/>
      </xdr:nvCxnSpPr>
      <xdr:spPr>
        <a:xfrm>
          <a:off x="19768868" y="3720142"/>
          <a:ext cx="0" cy="420675"/>
        </a:xfrm>
        <a:prstGeom prst="line">
          <a:avLst/>
        </a:prstGeom>
        <a:ln w="7620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108969</xdr:colOff>
      <xdr:row>42</xdr:row>
      <xdr:rowOff>179901</xdr:rowOff>
    </xdr:from>
    <xdr:to>
      <xdr:col>10</xdr:col>
      <xdr:colOff>109378</xdr:colOff>
      <xdr:row>45</xdr:row>
      <xdr:rowOff>-1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85D9894D-AB8A-43C3-A133-C05B1D8A0A6E}"/>
            </a:ext>
          </a:extLst>
        </xdr:cNvPr>
        <xdr:cNvCxnSpPr>
          <a:stCxn id="56" idx="2"/>
          <a:endCxn id="91" idx="0"/>
        </xdr:cNvCxnSpPr>
      </xdr:nvCxnSpPr>
      <xdr:spPr>
        <a:xfrm>
          <a:off x="7297648" y="8464854"/>
          <a:ext cx="409" cy="413164"/>
        </a:xfrm>
        <a:prstGeom prst="line">
          <a:avLst/>
        </a:prstGeom>
        <a:ln w="7620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98014</xdr:colOff>
      <xdr:row>27</xdr:row>
      <xdr:rowOff>10579</xdr:rowOff>
    </xdr:from>
    <xdr:to>
      <xdr:col>22</xdr:col>
      <xdr:colOff>276115</xdr:colOff>
      <xdr:row>37</xdr:row>
      <xdr:rowOff>140329</xdr:rowOff>
    </xdr:to>
    <xdr:sp macro="" textlink="">
      <xdr:nvSpPr>
        <xdr:cNvPr id="46" name="Hexágono 45">
          <a:extLst>
            <a:ext uri="{FF2B5EF4-FFF2-40B4-BE49-F238E27FC236}">
              <a16:creationId xmlns:a16="http://schemas.microsoft.com/office/drawing/2014/main" id="{7A2B8C3C-BD37-4188-9D7A-A60CBB358118}"/>
            </a:ext>
          </a:extLst>
        </xdr:cNvPr>
        <xdr:cNvSpPr/>
      </xdr:nvSpPr>
      <xdr:spPr>
        <a:xfrm>
          <a:off x="14324062" y="4988160"/>
          <a:ext cx="2482537" cy="1973298"/>
        </a:xfrm>
        <a:prstGeom prst="hexagon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 w="76200">
          <a:solidFill>
            <a:srgbClr val="A0522D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EC" sz="1100"/>
        </a:p>
      </xdr:txBody>
    </xdr:sp>
    <xdr:clientData/>
  </xdr:twoCellAnchor>
  <xdr:twoCellAnchor>
    <xdr:from>
      <xdr:col>8</xdr:col>
      <xdr:colOff>455914</xdr:colOff>
      <xdr:row>25</xdr:row>
      <xdr:rowOff>168992</xdr:rowOff>
    </xdr:from>
    <xdr:to>
      <xdr:col>11</xdr:col>
      <xdr:colOff>629879</xdr:colOff>
      <xdr:row>36</xdr:row>
      <xdr:rowOff>149298</xdr:rowOff>
    </xdr:to>
    <xdr:sp macro="" textlink="">
      <xdr:nvSpPr>
        <xdr:cNvPr id="47" name="Hexágono 46">
          <a:extLst>
            <a:ext uri="{FF2B5EF4-FFF2-40B4-BE49-F238E27FC236}">
              <a16:creationId xmlns:a16="http://schemas.microsoft.com/office/drawing/2014/main" id="{F0DD4F27-6DD9-4EE9-B476-322118454D72}"/>
            </a:ext>
          </a:extLst>
        </xdr:cNvPr>
        <xdr:cNvSpPr/>
      </xdr:nvSpPr>
      <xdr:spPr>
        <a:xfrm>
          <a:off x="6232366" y="4777863"/>
          <a:ext cx="2478400" cy="2008209"/>
        </a:xfrm>
        <a:prstGeom prst="hexagon">
          <a:avLst/>
        </a:prstGeom>
        <a:blipFill dpi="0" rotWithShape="1">
          <a:blip xmlns:r="http://schemas.openxmlformats.org/officeDocument/2006/relationships" r:embed="rId5"/>
          <a:srcRect/>
          <a:stretch>
            <a:fillRect/>
          </a:stretch>
        </a:blipFill>
        <a:ln w="76200">
          <a:solidFill>
            <a:srgbClr val="A0522D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EC" sz="1100"/>
        </a:p>
      </xdr:txBody>
    </xdr:sp>
    <xdr:clientData/>
  </xdr:twoCellAnchor>
  <xdr:twoCellAnchor>
    <xdr:from>
      <xdr:col>13</xdr:col>
      <xdr:colOff>539900</xdr:colOff>
      <xdr:row>26</xdr:row>
      <xdr:rowOff>91730</xdr:rowOff>
    </xdr:from>
    <xdr:to>
      <xdr:col>17</xdr:col>
      <xdr:colOff>337343</xdr:colOff>
      <xdr:row>38</xdr:row>
      <xdr:rowOff>39688</xdr:rowOff>
    </xdr:to>
    <xdr:sp macro="" textlink="">
      <xdr:nvSpPr>
        <xdr:cNvPr id="48" name="Hexágono 47">
          <a:extLst>
            <a:ext uri="{FF2B5EF4-FFF2-40B4-BE49-F238E27FC236}">
              <a16:creationId xmlns:a16="http://schemas.microsoft.com/office/drawing/2014/main" id="{261C0987-5A23-4C79-AC3C-D55732E99969}"/>
            </a:ext>
          </a:extLst>
        </xdr:cNvPr>
        <xdr:cNvSpPr/>
      </xdr:nvSpPr>
      <xdr:spPr>
        <a:xfrm>
          <a:off x="9985525" y="5231261"/>
          <a:ext cx="2813693" cy="2329208"/>
        </a:xfrm>
        <a:prstGeom prst="hexagon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 w="76200">
          <a:solidFill>
            <a:srgbClr val="A0522D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EC" sz="1100"/>
        </a:p>
      </xdr:txBody>
    </xdr:sp>
    <xdr:clientData/>
  </xdr:twoCellAnchor>
  <xdr:twoCellAnchor>
    <xdr:from>
      <xdr:col>3</xdr:col>
      <xdr:colOff>522068</xdr:colOff>
      <xdr:row>25</xdr:row>
      <xdr:rowOff>153629</xdr:rowOff>
    </xdr:from>
    <xdr:to>
      <xdr:col>6</xdr:col>
      <xdr:colOff>660607</xdr:colOff>
      <xdr:row>36</xdr:row>
      <xdr:rowOff>138266</xdr:rowOff>
    </xdr:to>
    <xdr:sp macro="" textlink="">
      <xdr:nvSpPr>
        <xdr:cNvPr id="49" name="Hexágono 48">
          <a:extLst>
            <a:ext uri="{FF2B5EF4-FFF2-40B4-BE49-F238E27FC236}">
              <a16:creationId xmlns:a16="http://schemas.microsoft.com/office/drawing/2014/main" id="{4B7E2E38-715B-488D-9B3D-C0A6A8310B02}"/>
            </a:ext>
          </a:extLst>
        </xdr:cNvPr>
        <xdr:cNvSpPr/>
      </xdr:nvSpPr>
      <xdr:spPr>
        <a:xfrm>
          <a:off x="2457794" y="4762500"/>
          <a:ext cx="2442974" cy="2012540"/>
        </a:xfrm>
        <a:prstGeom prst="hexagon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 w="76200">
          <a:solidFill>
            <a:srgbClr val="A0522D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EC" sz="1100"/>
        </a:p>
      </xdr:txBody>
    </xdr:sp>
    <xdr:clientData/>
  </xdr:twoCellAnchor>
  <xdr:twoCellAnchor>
    <xdr:from>
      <xdr:col>3</xdr:col>
      <xdr:colOff>703505</xdr:colOff>
      <xdr:row>37</xdr:row>
      <xdr:rowOff>7825</xdr:rowOff>
    </xdr:from>
    <xdr:to>
      <xdr:col>6</xdr:col>
      <xdr:colOff>418235</xdr:colOff>
      <xdr:row>42</xdr:row>
      <xdr:rowOff>174392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3F4E8B51-49DD-422E-976E-2BB836192434}"/>
            </a:ext>
          </a:extLst>
        </xdr:cNvPr>
        <xdr:cNvSpPr txBox="1"/>
      </xdr:nvSpPr>
      <xdr:spPr>
        <a:xfrm>
          <a:off x="2639231" y="6828954"/>
          <a:ext cx="2019165" cy="1088341"/>
        </a:xfrm>
        <a:prstGeom prst="roundRect">
          <a:avLst/>
        </a:prstGeom>
        <a:solidFill>
          <a:srgbClr val="DAAF1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2000" b="1">
              <a:latin typeface="Arial Rounded MT Bold" panose="020F0704030504030204" pitchFamily="34" charset="0"/>
            </a:rPr>
            <a:t>Sra. Joana Herrera</a:t>
          </a:r>
        </a:p>
      </xdr:txBody>
    </xdr:sp>
    <xdr:clientData/>
  </xdr:twoCellAnchor>
  <xdr:twoCellAnchor>
    <xdr:from>
      <xdr:col>8</xdr:col>
      <xdr:colOff>629009</xdr:colOff>
      <xdr:row>37</xdr:row>
      <xdr:rowOff>1</xdr:rowOff>
    </xdr:from>
    <xdr:to>
      <xdr:col>11</xdr:col>
      <xdr:colOff>343739</xdr:colOff>
      <xdr:row>42</xdr:row>
      <xdr:rowOff>179901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F4AC261F-B970-46ED-B6CA-933FE42A45AB}"/>
            </a:ext>
          </a:extLst>
        </xdr:cNvPr>
        <xdr:cNvSpPr txBox="1"/>
      </xdr:nvSpPr>
      <xdr:spPr>
        <a:xfrm>
          <a:off x="6308066" y="7296510"/>
          <a:ext cx="1979164" cy="1168344"/>
        </a:xfrm>
        <a:prstGeom prst="roundRect">
          <a:avLst/>
        </a:prstGeom>
        <a:solidFill>
          <a:srgbClr val="DAAF1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2000" b="1">
              <a:latin typeface="Arial Rounded MT Bold" panose="020F0704030504030204" pitchFamily="34" charset="0"/>
            </a:rPr>
            <a:t>Sr. Heriberto Álvarez </a:t>
          </a:r>
        </a:p>
      </xdr:txBody>
    </xdr:sp>
    <xdr:clientData/>
  </xdr:twoCellAnchor>
  <xdr:twoCellAnchor>
    <xdr:from>
      <xdr:col>14</xdr:col>
      <xdr:colOff>232133</xdr:colOff>
      <xdr:row>38</xdr:row>
      <xdr:rowOff>95475</xdr:rowOff>
    </xdr:from>
    <xdr:to>
      <xdr:col>16</xdr:col>
      <xdr:colOff>700926</xdr:colOff>
      <xdr:row>43</xdr:row>
      <xdr:rowOff>99218</xdr:rowOff>
    </xdr:to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05D6EF74-94D3-4286-9B2A-7B1B166E9388}"/>
            </a:ext>
          </a:extLst>
        </xdr:cNvPr>
        <xdr:cNvSpPr txBox="1"/>
      </xdr:nvSpPr>
      <xdr:spPr>
        <a:xfrm>
          <a:off x="10431821" y="7616256"/>
          <a:ext cx="1976918" cy="995931"/>
        </a:xfrm>
        <a:prstGeom prst="roundRect">
          <a:avLst/>
        </a:prstGeom>
        <a:solidFill>
          <a:srgbClr val="DAAF1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2000" b="1">
              <a:latin typeface="Arial Rounded MT Bold" panose="020F0704030504030204" pitchFamily="34" charset="0"/>
            </a:rPr>
            <a:t>Sr. Rafael Molina</a:t>
          </a:r>
        </a:p>
      </xdr:txBody>
    </xdr:sp>
    <xdr:clientData/>
  </xdr:twoCellAnchor>
  <xdr:twoCellAnchor>
    <xdr:from>
      <xdr:col>19</xdr:col>
      <xdr:colOff>366680</xdr:colOff>
      <xdr:row>38</xdr:row>
      <xdr:rowOff>33335</xdr:rowOff>
    </xdr:from>
    <xdr:to>
      <xdr:col>22</xdr:col>
      <xdr:colOff>68077</xdr:colOff>
      <xdr:row>44</xdr:row>
      <xdr:rowOff>15546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D2D5D23D-AEA5-423E-A390-6F51DD5EBD72}"/>
            </a:ext>
          </a:extLst>
        </xdr:cNvPr>
        <xdr:cNvSpPr txBox="1"/>
      </xdr:nvSpPr>
      <xdr:spPr>
        <a:xfrm>
          <a:off x="14592728" y="7038819"/>
          <a:ext cx="2005833" cy="1088340"/>
        </a:xfrm>
        <a:prstGeom prst="roundRect">
          <a:avLst/>
        </a:prstGeom>
        <a:solidFill>
          <a:srgbClr val="DAAF1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2000" b="1">
              <a:latin typeface="Arial Rounded MT Bold" panose="020F0704030504030204" pitchFamily="34" charset="0"/>
            </a:rPr>
            <a:t>Sra. Carmen Herrera</a:t>
          </a:r>
        </a:p>
      </xdr:txBody>
    </xdr:sp>
    <xdr:clientData/>
  </xdr:twoCellAnchor>
  <xdr:twoCellAnchor>
    <xdr:from>
      <xdr:col>13</xdr:col>
      <xdr:colOff>505057</xdr:colOff>
      <xdr:row>49</xdr:row>
      <xdr:rowOff>57004</xdr:rowOff>
    </xdr:from>
    <xdr:to>
      <xdr:col>17</xdr:col>
      <xdr:colOff>257969</xdr:colOff>
      <xdr:row>60</xdr:row>
      <xdr:rowOff>178594</xdr:rowOff>
    </xdr:to>
    <xdr:sp macro="" textlink="">
      <xdr:nvSpPr>
        <xdr:cNvPr id="88" name="Hexágono 87">
          <a:extLst>
            <a:ext uri="{FF2B5EF4-FFF2-40B4-BE49-F238E27FC236}">
              <a16:creationId xmlns:a16="http://schemas.microsoft.com/office/drawing/2014/main" id="{8D5A6AFE-8509-4DF2-A5C6-7C343F323A48}"/>
            </a:ext>
          </a:extLst>
        </xdr:cNvPr>
        <xdr:cNvSpPr/>
      </xdr:nvSpPr>
      <xdr:spPr>
        <a:xfrm>
          <a:off x="9950682" y="9760598"/>
          <a:ext cx="2769162" cy="2304402"/>
        </a:xfrm>
        <a:prstGeom prst="hexagon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 w="76200">
          <a:solidFill>
            <a:srgbClr val="A0522D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EC" sz="1100"/>
        </a:p>
      </xdr:txBody>
    </xdr:sp>
    <xdr:clientData/>
  </xdr:twoCellAnchor>
  <xdr:twoCellAnchor>
    <xdr:from>
      <xdr:col>8</xdr:col>
      <xdr:colOff>326729</xdr:colOff>
      <xdr:row>48</xdr:row>
      <xdr:rowOff>149217</xdr:rowOff>
    </xdr:from>
    <xdr:to>
      <xdr:col>11</xdr:col>
      <xdr:colOff>654843</xdr:colOff>
      <xdr:row>61</xdr:row>
      <xdr:rowOff>59530</xdr:rowOff>
    </xdr:to>
    <xdr:sp macro="" textlink="">
      <xdr:nvSpPr>
        <xdr:cNvPr id="89" name="Hexágono 88">
          <a:extLst>
            <a:ext uri="{FF2B5EF4-FFF2-40B4-BE49-F238E27FC236}">
              <a16:creationId xmlns:a16="http://schemas.microsoft.com/office/drawing/2014/main" id="{C00E936A-8112-4437-997F-1E2CDD0B4AE0}"/>
            </a:ext>
          </a:extLst>
        </xdr:cNvPr>
        <xdr:cNvSpPr/>
      </xdr:nvSpPr>
      <xdr:spPr>
        <a:xfrm>
          <a:off x="6002042" y="9654373"/>
          <a:ext cx="2590301" cy="2490001"/>
        </a:xfrm>
        <a:prstGeom prst="hexagon">
          <a:avLst/>
        </a:prstGeom>
        <a:blipFill>
          <a:blip xmlns:r="http://schemas.openxmlformats.org/officeDocument/2006/relationships" r:embed="rId9"/>
          <a:stretch>
            <a:fillRect/>
          </a:stretch>
        </a:blipFill>
        <a:ln w="76200">
          <a:solidFill>
            <a:srgbClr val="A0522D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EC" sz="1100"/>
        </a:p>
      </xdr:txBody>
    </xdr:sp>
    <xdr:clientData/>
  </xdr:twoCellAnchor>
  <xdr:twoCellAnchor>
    <xdr:from>
      <xdr:col>14</xdr:col>
      <xdr:colOff>405486</xdr:colOff>
      <xdr:row>45</xdr:row>
      <xdr:rowOff>117191</xdr:rowOff>
    </xdr:from>
    <xdr:to>
      <xdr:col>16</xdr:col>
      <xdr:colOff>372638</xdr:colOff>
      <xdr:row>48</xdr:row>
      <xdr:rowOff>146508</xdr:rowOff>
    </xdr:to>
    <xdr:sp macro="" textlink="">
      <xdr:nvSpPr>
        <xdr:cNvPr id="90" name="Rectángulo: esquinas redondeadas 89">
          <a:extLst>
            <a:ext uri="{FF2B5EF4-FFF2-40B4-BE49-F238E27FC236}">
              <a16:creationId xmlns:a16="http://schemas.microsoft.com/office/drawing/2014/main" id="{9DE9437C-425F-4383-8421-EE921EEBA717}"/>
            </a:ext>
          </a:extLst>
        </xdr:cNvPr>
        <xdr:cNvSpPr/>
      </xdr:nvSpPr>
      <xdr:spPr>
        <a:xfrm>
          <a:off x="10605174" y="9027035"/>
          <a:ext cx="1475277" cy="624629"/>
        </a:xfrm>
        <a:prstGeom prst="roundRect">
          <a:avLst/>
        </a:prstGeom>
        <a:solidFill>
          <a:srgbClr val="A63C28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600" b="1">
              <a:latin typeface="Arial Rounded MT Bold" panose="020F0704030504030204" pitchFamily="34" charset="0"/>
            </a:rPr>
            <a:t>AUXILIAR </a:t>
          </a:r>
        </a:p>
      </xdr:txBody>
    </xdr:sp>
    <xdr:clientData/>
  </xdr:twoCellAnchor>
  <xdr:twoCellAnchor>
    <xdr:from>
      <xdr:col>9</xdr:col>
      <xdr:colOff>125802</xdr:colOff>
      <xdr:row>45</xdr:row>
      <xdr:rowOff>-1</xdr:rowOff>
    </xdr:from>
    <xdr:to>
      <xdr:col>11</xdr:col>
      <xdr:colOff>92953</xdr:colOff>
      <xdr:row>48</xdr:row>
      <xdr:rowOff>29315</xdr:rowOff>
    </xdr:to>
    <xdr:sp macro="" textlink="">
      <xdr:nvSpPr>
        <xdr:cNvPr id="91" name="Rectángulo: esquinas redondeadas 90">
          <a:extLst>
            <a:ext uri="{FF2B5EF4-FFF2-40B4-BE49-F238E27FC236}">
              <a16:creationId xmlns:a16="http://schemas.microsoft.com/office/drawing/2014/main" id="{37F45268-6F1D-44BA-BEF9-1502A1323EAC}"/>
            </a:ext>
          </a:extLst>
        </xdr:cNvPr>
        <xdr:cNvSpPr/>
      </xdr:nvSpPr>
      <xdr:spPr>
        <a:xfrm>
          <a:off x="6559670" y="8878018"/>
          <a:ext cx="1476774" cy="622382"/>
        </a:xfrm>
        <a:prstGeom prst="roundRect">
          <a:avLst/>
        </a:prstGeom>
        <a:solidFill>
          <a:srgbClr val="A63C28"/>
        </a:soli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orthographicFront">
            <a:rot lat="0" lon="0" rev="0"/>
          </a:camera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600" b="1">
              <a:latin typeface="Arial Rounded MT Bold" panose="020F0704030504030204" pitchFamily="34" charset="0"/>
            </a:rPr>
            <a:t>AUXILIAR </a:t>
          </a:r>
        </a:p>
      </xdr:txBody>
    </xdr:sp>
    <xdr:clientData/>
  </xdr:twoCellAnchor>
  <xdr:twoCellAnchor>
    <xdr:from>
      <xdr:col>15</xdr:col>
      <xdr:colOff>373287</xdr:colOff>
      <xdr:row>43</xdr:row>
      <xdr:rowOff>97346</xdr:rowOff>
    </xdr:from>
    <xdr:to>
      <xdr:col>15</xdr:col>
      <xdr:colOff>373696</xdr:colOff>
      <xdr:row>45</xdr:row>
      <xdr:rowOff>115132</xdr:rowOff>
    </xdr:to>
    <xdr:cxnSp macro="">
      <xdr:nvCxnSpPr>
        <xdr:cNvPr id="95" name="Conector recto 94">
          <a:extLst>
            <a:ext uri="{FF2B5EF4-FFF2-40B4-BE49-F238E27FC236}">
              <a16:creationId xmlns:a16="http://schemas.microsoft.com/office/drawing/2014/main" id="{6C9EEFBC-D8E7-494D-A266-0FB990780CE7}"/>
            </a:ext>
          </a:extLst>
        </xdr:cNvPr>
        <xdr:cNvCxnSpPr/>
      </xdr:nvCxnSpPr>
      <xdr:spPr>
        <a:xfrm>
          <a:off x="11327037" y="8610315"/>
          <a:ext cx="409" cy="414661"/>
        </a:xfrm>
        <a:prstGeom prst="line">
          <a:avLst/>
        </a:prstGeom>
        <a:ln w="7620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625821</xdr:colOff>
      <xdr:row>43</xdr:row>
      <xdr:rowOff>168992</xdr:rowOff>
    </xdr:from>
    <xdr:to>
      <xdr:col>20</xdr:col>
      <xdr:colOff>626230</xdr:colOff>
      <xdr:row>46</xdr:row>
      <xdr:rowOff>2423</xdr:rowOff>
    </xdr:to>
    <xdr:cxnSp macro="">
      <xdr:nvCxnSpPr>
        <xdr:cNvPr id="96" name="Conector recto 95">
          <a:extLst>
            <a:ext uri="{FF2B5EF4-FFF2-40B4-BE49-F238E27FC236}">
              <a16:creationId xmlns:a16="http://schemas.microsoft.com/office/drawing/2014/main" id="{11DDB1E4-0DE3-4CC2-95B7-ABA462619B82}"/>
            </a:ext>
          </a:extLst>
        </xdr:cNvPr>
        <xdr:cNvCxnSpPr/>
      </xdr:nvCxnSpPr>
      <xdr:spPr>
        <a:xfrm>
          <a:off x="15620015" y="8096250"/>
          <a:ext cx="409" cy="386496"/>
        </a:xfrm>
        <a:prstGeom prst="line">
          <a:avLst/>
        </a:prstGeom>
        <a:ln w="7620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0</xdr:colOff>
      <xdr:row>6</xdr:row>
      <xdr:rowOff>0</xdr:rowOff>
    </xdr:from>
    <xdr:to>
      <xdr:col>30</xdr:col>
      <xdr:colOff>781559</xdr:colOff>
      <xdr:row>13</xdr:row>
      <xdr:rowOff>176854</xdr:rowOff>
    </xdr:to>
    <xdr:pic>
      <xdr:nvPicPr>
        <xdr:cNvPr id="97" name="Imagen 9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2EA8780-6C7D-4A57-BF8E-54236EEDE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ackgroundRemoval t="9945" b="89503" l="542" r="99458">
                      <a14:foregroundMark x1="8401" y1="54144" x2="8401" y2="54144"/>
                      <a14:foregroundMark x1="94580" y1="51934" x2="94580" y2="51934"/>
                      <a14:foregroundMark x1="813" y1="50276" x2="813" y2="50276"/>
                      <a14:foregroundMark x1="99458" y1="50000" x2="99458" y2="50000"/>
                      <a14:foregroundMark x1="99458" y1="50000" x2="99458" y2="50000"/>
                      <a14:foregroundMark x1="99458" y1="50000" x2="99458" y2="50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1530094" y="1186132"/>
          <a:ext cx="1536371" cy="1560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157497</xdr:rowOff>
    </xdr:from>
    <xdr:to>
      <xdr:col>7</xdr:col>
      <xdr:colOff>672229</xdr:colOff>
      <xdr:row>53</xdr:row>
      <xdr:rowOff>90375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2F5858-86F5-4AB9-B726-278B9375A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7981"/>
          <a:ext cx="5977552" cy="7686023"/>
        </a:xfrm>
        <a:prstGeom prst="rect">
          <a:avLst/>
        </a:prstGeom>
      </xdr:spPr>
    </xdr:pic>
    <xdr:clientData/>
  </xdr:twoCellAnchor>
  <xdr:twoCellAnchor editAs="oneCell">
    <xdr:from>
      <xdr:col>8</xdr:col>
      <xdr:colOff>119061</xdr:colOff>
      <xdr:row>11</xdr:row>
      <xdr:rowOff>15875</xdr:rowOff>
    </xdr:from>
    <xdr:to>
      <xdr:col>15</xdr:col>
      <xdr:colOff>609861</xdr:colOff>
      <xdr:row>51</xdr:row>
      <xdr:rowOff>144057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9B1DB2-C850-435A-B298-C557F8CE5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5061" y="1730375"/>
          <a:ext cx="5824800" cy="7748181"/>
        </a:xfrm>
        <a:prstGeom prst="rect">
          <a:avLst/>
        </a:prstGeom>
      </xdr:spPr>
    </xdr:pic>
    <xdr:clientData/>
  </xdr:twoCellAnchor>
  <xdr:twoCellAnchor editAs="oneCell">
    <xdr:from>
      <xdr:col>16</xdr:col>
      <xdr:colOff>72459</xdr:colOff>
      <xdr:row>11</xdr:row>
      <xdr:rowOff>9731</xdr:rowOff>
    </xdr:from>
    <xdr:to>
      <xdr:col>23</xdr:col>
      <xdr:colOff>563259</xdr:colOff>
      <xdr:row>51</xdr:row>
      <xdr:rowOff>155552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8A4F528-FAD1-4618-B5AA-CAC978AA6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8911" y="2570215"/>
          <a:ext cx="5796122" cy="75302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-1</xdr:rowOff>
    </xdr:from>
    <xdr:to>
      <xdr:col>7</xdr:col>
      <xdr:colOff>666750</xdr:colOff>
      <xdr:row>100</xdr:row>
      <xdr:rowOff>142875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062601D-D3BF-4A93-8929-36F5DB4A0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715499"/>
          <a:ext cx="6000750" cy="9096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53</xdr:row>
      <xdr:rowOff>-1</xdr:rowOff>
    </xdr:from>
    <xdr:to>
      <xdr:col>15</xdr:col>
      <xdr:colOff>714375</xdr:colOff>
      <xdr:row>101</xdr:row>
      <xdr:rowOff>47626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0F1673B-346D-4753-8810-30D6F457D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0" y="9715499"/>
          <a:ext cx="6048375" cy="9191626"/>
        </a:xfrm>
        <a:prstGeom prst="rect">
          <a:avLst/>
        </a:prstGeom>
      </xdr:spPr>
    </xdr:pic>
    <xdr:clientData/>
  </xdr:twoCellAnchor>
  <xdr:twoCellAnchor editAs="oneCell">
    <xdr:from>
      <xdr:col>16</xdr:col>
      <xdr:colOff>-1</xdr:colOff>
      <xdr:row>53</xdr:row>
      <xdr:rowOff>-1</xdr:rowOff>
    </xdr:from>
    <xdr:to>
      <xdr:col>24</xdr:col>
      <xdr:colOff>31750</xdr:colOff>
      <xdr:row>101</xdr:row>
      <xdr:rowOff>142876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FC8ECC6-D372-4A5B-A6E2-ECA5A2E91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1999" y="9715499"/>
          <a:ext cx="6127751" cy="92868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174624</xdr:rowOff>
    </xdr:from>
    <xdr:to>
      <xdr:col>7</xdr:col>
      <xdr:colOff>714375</xdr:colOff>
      <xdr:row>151</xdr:row>
      <xdr:rowOff>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7B79D74-B2F6-47C2-AE3E-DBF56DC1D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9224624"/>
          <a:ext cx="6048375" cy="9159875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102</xdr:row>
      <xdr:rowOff>174625</xdr:rowOff>
    </xdr:from>
    <xdr:to>
      <xdr:col>15</xdr:col>
      <xdr:colOff>730250</xdr:colOff>
      <xdr:row>151</xdr:row>
      <xdr:rowOff>15876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BA51DAF-27DF-4C54-9FBB-F97777221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59500" y="19224625"/>
          <a:ext cx="6000750" cy="9175750"/>
        </a:xfrm>
        <a:prstGeom prst="rect">
          <a:avLst/>
        </a:prstGeom>
      </xdr:spPr>
    </xdr:pic>
    <xdr:clientData/>
  </xdr:twoCellAnchor>
  <xdr:twoCellAnchor editAs="oneCell">
    <xdr:from>
      <xdr:col>16</xdr:col>
      <xdr:colOff>31749</xdr:colOff>
      <xdr:row>102</xdr:row>
      <xdr:rowOff>79374</xdr:rowOff>
    </xdr:from>
    <xdr:to>
      <xdr:col>24</xdr:col>
      <xdr:colOff>96882</xdr:colOff>
      <xdr:row>151</xdr:row>
      <xdr:rowOff>47626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8745FF9-9513-47BF-8712-BFECBF5FE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223749" y="19129374"/>
          <a:ext cx="6161133" cy="9302751"/>
        </a:xfrm>
        <a:prstGeom prst="rect">
          <a:avLst/>
        </a:prstGeom>
      </xdr:spPr>
    </xdr:pic>
    <xdr:clientData/>
  </xdr:twoCellAnchor>
  <xdr:twoCellAnchor editAs="oneCell">
    <xdr:from>
      <xdr:col>3</xdr:col>
      <xdr:colOff>129097</xdr:colOff>
      <xdr:row>0</xdr:row>
      <xdr:rowOff>0</xdr:rowOff>
    </xdr:from>
    <xdr:to>
      <xdr:col>5</xdr:col>
      <xdr:colOff>414846</xdr:colOff>
      <xdr:row>7</xdr:row>
      <xdr:rowOff>233424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C68C43D-B6F6-4F9A-BC1F-054B968BA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15097" y="0"/>
          <a:ext cx="1809749" cy="1884424"/>
        </a:xfrm>
        <a:prstGeom prst="ellipse">
          <a:avLst/>
        </a:prstGeom>
      </xdr:spPr>
    </xdr:pic>
    <xdr:clientData/>
  </xdr:twoCellAnchor>
  <xdr:twoCellAnchor>
    <xdr:from>
      <xdr:col>0</xdr:col>
      <xdr:colOff>130989</xdr:colOff>
      <xdr:row>8</xdr:row>
      <xdr:rowOff>163871</xdr:rowOff>
    </xdr:from>
    <xdr:to>
      <xdr:col>23</xdr:col>
      <xdr:colOff>706694</xdr:colOff>
      <xdr:row>8</xdr:row>
      <xdr:rowOff>177887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1053026B-7F25-4830-9D58-04C56A897502}"/>
            </a:ext>
          </a:extLst>
        </xdr:cNvPr>
        <xdr:cNvCxnSpPr/>
      </xdr:nvCxnSpPr>
      <xdr:spPr>
        <a:xfrm flipV="1">
          <a:off x="130989" y="2150806"/>
          <a:ext cx="18007479" cy="14016"/>
        </a:xfrm>
        <a:prstGeom prst="line">
          <a:avLst/>
        </a:prstGeom>
        <a:ln w="57150">
          <a:solidFill>
            <a:srgbClr val="3E4E2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147520</xdr:colOff>
      <xdr:row>8</xdr:row>
      <xdr:rowOff>61452</xdr:rowOff>
    </xdr:from>
    <xdr:to>
      <xdr:col>23</xdr:col>
      <xdr:colOff>737419</xdr:colOff>
      <xdr:row>8</xdr:row>
      <xdr:rowOff>88226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A1357FED-75D1-4BAE-9D95-643BC2BA8D4B}"/>
            </a:ext>
          </a:extLst>
        </xdr:cNvPr>
        <xdr:cNvCxnSpPr/>
      </xdr:nvCxnSpPr>
      <xdr:spPr>
        <a:xfrm flipV="1">
          <a:off x="147520" y="2048387"/>
          <a:ext cx="18021673" cy="26774"/>
        </a:xfrm>
        <a:prstGeom prst="line">
          <a:avLst/>
        </a:prstGeom>
        <a:ln w="5715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93388</xdr:colOff>
      <xdr:row>0</xdr:row>
      <xdr:rowOff>135719</xdr:rowOff>
    </xdr:from>
    <xdr:to>
      <xdr:col>23</xdr:col>
      <xdr:colOff>184355</xdr:colOff>
      <xdr:row>7</xdr:row>
      <xdr:rowOff>75353</xdr:rowOff>
    </xdr:to>
    <xdr:pic>
      <xdr:nvPicPr>
        <xdr:cNvPr id="15" name="Imagen 14" descr="Universidad Técnica De Cotopaxi | Agroscopio.comMaquinaria Agrícola |  Agroscopio.com">
          <a:extLst>
            <a:ext uri="{FF2B5EF4-FFF2-40B4-BE49-F238E27FC236}">
              <a16:creationId xmlns:a16="http://schemas.microsoft.com/office/drawing/2014/main" id="{F93AFAA6-8363-4B25-853A-18F4DB9EED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6" r="2327" b="31579"/>
        <a:stretch/>
      </xdr:blipFill>
      <xdr:spPr bwMode="auto">
        <a:xfrm>
          <a:off x="14493549" y="135719"/>
          <a:ext cx="3122580" cy="1598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160847</xdr:colOff>
      <xdr:row>0</xdr:row>
      <xdr:rowOff>61851</xdr:rowOff>
    </xdr:from>
    <xdr:to>
      <xdr:col>2</xdr:col>
      <xdr:colOff>1970596</xdr:colOff>
      <xdr:row>6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AB7C4B-C679-40F6-8B24-66F7A48F2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4743" y="61851"/>
          <a:ext cx="1809749" cy="1571006"/>
        </a:xfrm>
        <a:prstGeom prst="ellipse">
          <a:avLst/>
        </a:prstGeom>
      </xdr:spPr>
    </xdr:pic>
    <xdr:clientData/>
  </xdr:twoCellAnchor>
  <xdr:twoCellAnchor>
    <xdr:from>
      <xdr:col>0</xdr:col>
      <xdr:colOff>694764</xdr:colOff>
      <xdr:row>6</xdr:row>
      <xdr:rowOff>44824</xdr:rowOff>
    </xdr:from>
    <xdr:to>
      <xdr:col>7</xdr:col>
      <xdr:colOff>78441</xdr:colOff>
      <xdr:row>6</xdr:row>
      <xdr:rowOff>67236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17C02F3-4623-4371-92F6-9584992FE4F0}"/>
            </a:ext>
          </a:extLst>
        </xdr:cNvPr>
        <xdr:cNvCxnSpPr/>
      </xdr:nvCxnSpPr>
      <xdr:spPr>
        <a:xfrm>
          <a:off x="694764" y="1456765"/>
          <a:ext cx="8404412" cy="22412"/>
        </a:xfrm>
        <a:prstGeom prst="line">
          <a:avLst/>
        </a:prstGeom>
        <a:ln w="57150">
          <a:solidFill>
            <a:srgbClr val="3E4E2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701488</xdr:colOff>
      <xdr:row>6</xdr:row>
      <xdr:rowOff>141194</xdr:rowOff>
    </xdr:from>
    <xdr:to>
      <xdr:col>7</xdr:col>
      <xdr:colOff>85165</xdr:colOff>
      <xdr:row>6</xdr:row>
      <xdr:rowOff>163606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9040E7BE-6FCC-484C-B42B-2C6FF5B5ECB8}"/>
            </a:ext>
          </a:extLst>
        </xdr:cNvPr>
        <xdr:cNvCxnSpPr/>
      </xdr:nvCxnSpPr>
      <xdr:spPr>
        <a:xfrm>
          <a:off x="701488" y="1553135"/>
          <a:ext cx="8269942" cy="22412"/>
        </a:xfrm>
        <a:prstGeom prst="line">
          <a:avLst/>
        </a:prstGeom>
        <a:ln w="5715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24739</xdr:colOff>
      <xdr:row>1</xdr:row>
      <xdr:rowOff>259773</xdr:rowOff>
    </xdr:from>
    <xdr:to>
      <xdr:col>10</xdr:col>
      <xdr:colOff>37110</xdr:colOff>
      <xdr:row>7</xdr:row>
      <xdr:rowOff>173183</xdr:rowOff>
    </xdr:to>
    <xdr:pic>
      <xdr:nvPicPr>
        <xdr:cNvPr id="12" name="Imagen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850AE3-A14C-4B72-8EE2-DFA90A7A7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945" b="89503" l="542" r="99458">
                      <a14:foregroundMark x1="8401" y1="54144" x2="8401" y2="54144"/>
                      <a14:foregroundMark x1="94580" y1="51934" x2="94580" y2="51934"/>
                      <a14:foregroundMark x1="813" y1="50276" x2="813" y2="50276"/>
                      <a14:foregroundMark x1="99458" y1="50000" x2="99458" y2="50000"/>
                      <a14:foregroundMark x1="99458" y1="50000" x2="99458" y2="50000"/>
                      <a14:foregroundMark x1="99458" y1="50000" x2="99458" y2="500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0749642" y="457695"/>
          <a:ext cx="1546267" cy="1546267"/>
        </a:xfrm>
        <a:prstGeom prst="rect">
          <a:avLst/>
        </a:prstGeom>
      </xdr:spPr>
    </xdr:pic>
    <xdr:clientData/>
  </xdr:twoCellAnchor>
  <xdr:twoCellAnchor editAs="oneCell">
    <xdr:from>
      <xdr:col>5</xdr:col>
      <xdr:colOff>346364</xdr:colOff>
      <xdr:row>1</xdr:row>
      <xdr:rowOff>160812</xdr:rowOff>
    </xdr:from>
    <xdr:to>
      <xdr:col>6</xdr:col>
      <xdr:colOff>1385455</xdr:colOff>
      <xdr:row>4</xdr:row>
      <xdr:rowOff>272143</xdr:rowOff>
    </xdr:to>
    <xdr:pic>
      <xdr:nvPicPr>
        <xdr:cNvPr id="7" name="Imagen 6" descr="Universidad Técnica De Cotopaxi | Agroscopio.comMaquinaria Agrícola |  Agroscopio.com">
          <a:extLst>
            <a:ext uri="{FF2B5EF4-FFF2-40B4-BE49-F238E27FC236}">
              <a16:creationId xmlns:a16="http://schemas.microsoft.com/office/drawing/2014/main" id="{7E5CEBAE-F41E-4243-8FDF-F0DA28431B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6" r="2327" b="31579"/>
        <a:stretch/>
      </xdr:blipFill>
      <xdr:spPr bwMode="auto">
        <a:xfrm>
          <a:off x="7620000" y="358734"/>
          <a:ext cx="2300845" cy="10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5521</xdr:colOff>
      <xdr:row>2</xdr:row>
      <xdr:rowOff>198781</xdr:rowOff>
    </xdr:from>
    <xdr:to>
      <xdr:col>8</xdr:col>
      <xdr:colOff>1272941</xdr:colOff>
      <xdr:row>7</xdr:row>
      <xdr:rowOff>225180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4B495A-B5EE-43E1-9E71-5CD6995DD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409" b="89785" l="806" r="96237">
                      <a14:foregroundMark x1="93280" y1="51613" x2="93280" y2="51613"/>
                      <a14:foregroundMark x1="5376" y1="58602" x2="5914" y2="48387"/>
                      <a14:foregroundMark x1="96237" y1="50538" x2="96237" y2="50538"/>
                      <a14:foregroundMark x1="96237" y1="50538" x2="96237" y2="50538"/>
                      <a14:foregroundMark x1="806" y1="50269" x2="806" y2="5026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918738" y="795129"/>
          <a:ext cx="1267420" cy="122968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87</xdr:row>
      <xdr:rowOff>0</xdr:rowOff>
    </xdr:from>
    <xdr:to>
      <xdr:col>9</xdr:col>
      <xdr:colOff>105093</xdr:colOff>
      <xdr:row>93</xdr:row>
      <xdr:rowOff>187919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150AC-7D93-4E05-BADB-A763BE885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9677" b="89785" l="3226" r="98118">
                      <a14:foregroundMark x1="98387" y1="51882" x2="98387" y2="51882"/>
                      <a14:foregroundMark x1="3226" y1="47849" x2="3226" y2="478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6543261" y="17641957"/>
          <a:ext cx="1546267" cy="15462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101836</xdr:rowOff>
    </xdr:from>
    <xdr:to>
      <xdr:col>2</xdr:col>
      <xdr:colOff>819592</xdr:colOff>
      <xdr:row>5</xdr:row>
      <xdr:rowOff>100226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D5E2F90-56B8-4B9C-80B7-7C425EF2D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01836"/>
          <a:ext cx="1395523" cy="1283157"/>
        </a:xfrm>
        <a:prstGeom prst="ellipse">
          <a:avLst/>
        </a:prstGeom>
      </xdr:spPr>
    </xdr:pic>
    <xdr:clientData/>
  </xdr:twoCellAnchor>
  <xdr:twoCellAnchor>
    <xdr:from>
      <xdr:col>1</xdr:col>
      <xdr:colOff>0</xdr:colOff>
      <xdr:row>6</xdr:row>
      <xdr:rowOff>33227</xdr:rowOff>
    </xdr:from>
    <xdr:to>
      <xdr:col>7</xdr:col>
      <xdr:colOff>0</xdr:colOff>
      <xdr:row>6</xdr:row>
      <xdr:rowOff>44303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4FB86E43-D479-4F8A-941D-3DA87D7D7CB7}"/>
            </a:ext>
          </a:extLst>
        </xdr:cNvPr>
        <xdr:cNvCxnSpPr/>
      </xdr:nvCxnSpPr>
      <xdr:spPr>
        <a:xfrm>
          <a:off x="0" y="1528430"/>
          <a:ext cx="6412762" cy="11076"/>
        </a:xfrm>
        <a:prstGeom prst="line">
          <a:avLst/>
        </a:prstGeom>
        <a:ln w="57150">
          <a:solidFill>
            <a:srgbClr val="3E4E2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</xdr:row>
      <xdr:rowOff>121831</xdr:rowOff>
    </xdr:from>
    <xdr:to>
      <xdr:col>7</xdr:col>
      <xdr:colOff>11075</xdr:colOff>
      <xdr:row>6</xdr:row>
      <xdr:rowOff>121832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EF4900E0-E57C-46DE-B574-6B7291C256A8}"/>
            </a:ext>
          </a:extLst>
        </xdr:cNvPr>
        <xdr:cNvCxnSpPr/>
      </xdr:nvCxnSpPr>
      <xdr:spPr>
        <a:xfrm>
          <a:off x="0" y="1617034"/>
          <a:ext cx="6423837" cy="1"/>
        </a:xfrm>
        <a:prstGeom prst="line">
          <a:avLst/>
        </a:prstGeom>
        <a:ln w="5715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199360</xdr:colOff>
      <xdr:row>1</xdr:row>
      <xdr:rowOff>77530</xdr:rowOff>
    </xdr:from>
    <xdr:to>
      <xdr:col>6</xdr:col>
      <xdr:colOff>730988</xdr:colOff>
      <xdr:row>4</xdr:row>
      <xdr:rowOff>249481</xdr:rowOff>
    </xdr:to>
    <xdr:pic>
      <xdr:nvPicPr>
        <xdr:cNvPr id="8" name="Imagen 7" descr="Universidad Técnica De Cotopaxi | Agroscopio.comMaquinaria Agrícola |  Agroscopio.com">
          <a:extLst>
            <a:ext uri="{FF2B5EF4-FFF2-40B4-BE49-F238E27FC236}">
              <a16:creationId xmlns:a16="http://schemas.microsoft.com/office/drawing/2014/main" id="{69BD061A-0890-4D01-B13C-FDFC8C80D8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6" r="2327" b="31579"/>
        <a:stretch/>
      </xdr:blipFill>
      <xdr:spPr bwMode="auto">
        <a:xfrm>
          <a:off x="4430232" y="276890"/>
          <a:ext cx="1960378" cy="9250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85046</xdr:colOff>
      <xdr:row>37</xdr:row>
      <xdr:rowOff>42523</xdr:rowOff>
    </xdr:from>
    <xdr:to>
      <xdr:col>3</xdr:col>
      <xdr:colOff>1530804</xdr:colOff>
      <xdr:row>44</xdr:row>
      <xdr:rowOff>167254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782434-27C4-4558-95A7-0B07E8B80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258662" y="6454889"/>
          <a:ext cx="1445758" cy="1445758"/>
        </a:xfrm>
        <a:prstGeom prst="rect">
          <a:avLst/>
        </a:prstGeom>
      </xdr:spPr>
    </xdr:pic>
    <xdr:clientData/>
  </xdr:twoCellAnchor>
  <xdr:twoCellAnchor editAs="oneCell">
    <xdr:from>
      <xdr:col>1</xdr:col>
      <xdr:colOff>16217</xdr:colOff>
      <xdr:row>0</xdr:row>
      <xdr:rowOff>0</xdr:rowOff>
    </xdr:from>
    <xdr:to>
      <xdr:col>3</xdr:col>
      <xdr:colOff>297656</xdr:colOff>
      <xdr:row>5</xdr:row>
      <xdr:rowOff>31531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24B5CD-091E-4EAC-AA04-D38C65C79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170" y="0"/>
          <a:ext cx="1055345" cy="1088211"/>
        </a:xfrm>
        <a:prstGeom prst="ellipse">
          <a:avLst/>
        </a:prstGeom>
      </xdr:spPr>
    </xdr:pic>
    <xdr:clientData/>
  </xdr:twoCellAnchor>
  <xdr:twoCellAnchor editAs="oneCell">
    <xdr:from>
      <xdr:col>3</xdr:col>
      <xdr:colOff>2350313</xdr:colOff>
      <xdr:row>1</xdr:row>
      <xdr:rowOff>20368</xdr:rowOff>
    </xdr:from>
    <xdr:to>
      <xdr:col>3</xdr:col>
      <xdr:colOff>3490931</xdr:colOff>
      <xdr:row>4</xdr:row>
      <xdr:rowOff>36069</xdr:rowOff>
    </xdr:to>
    <xdr:pic>
      <xdr:nvPicPr>
        <xdr:cNvPr id="5" name="Imagen 4" descr="Universidad Técnica De Cotopaxi | Agroscopio.comMaquinaria Agrícola |  Agroscopio.com">
          <a:extLst>
            <a:ext uri="{FF2B5EF4-FFF2-40B4-BE49-F238E27FC236}">
              <a16:creationId xmlns:a16="http://schemas.microsoft.com/office/drawing/2014/main" id="{C88F63BB-D93C-477C-9F32-5466C2F812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6" r="2327" b="31579"/>
        <a:stretch/>
      </xdr:blipFill>
      <xdr:spPr bwMode="auto">
        <a:xfrm>
          <a:off x="3511172" y="213845"/>
          <a:ext cx="1140618" cy="685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14883</xdr:colOff>
      <xdr:row>5</xdr:row>
      <xdr:rowOff>163512</xdr:rowOff>
    </xdr:from>
    <xdr:to>
      <xdr:col>4</xdr:col>
      <xdr:colOff>29765</xdr:colOff>
      <xdr:row>5</xdr:row>
      <xdr:rowOff>163711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2589DD95-1ADA-4137-A511-305CFE1C8CCD}"/>
            </a:ext>
          </a:extLst>
        </xdr:cNvPr>
        <xdr:cNvCxnSpPr/>
      </xdr:nvCxnSpPr>
      <xdr:spPr>
        <a:xfrm>
          <a:off x="401836" y="1220192"/>
          <a:ext cx="4345781" cy="199"/>
        </a:xfrm>
        <a:prstGeom prst="line">
          <a:avLst/>
        </a:prstGeom>
        <a:ln w="5715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297656</xdr:colOff>
      <xdr:row>5</xdr:row>
      <xdr:rowOff>70837</xdr:rowOff>
    </xdr:from>
    <xdr:to>
      <xdr:col>4</xdr:col>
      <xdr:colOff>0</xdr:colOff>
      <xdr:row>5</xdr:row>
      <xdr:rowOff>74414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6FFC1FDF-7296-4883-AB02-260C82D1CB85}"/>
            </a:ext>
          </a:extLst>
        </xdr:cNvPr>
        <xdr:cNvCxnSpPr/>
      </xdr:nvCxnSpPr>
      <xdr:spPr>
        <a:xfrm>
          <a:off x="297656" y="1127517"/>
          <a:ext cx="4420196" cy="3577"/>
        </a:xfrm>
        <a:prstGeom prst="line">
          <a:avLst/>
        </a:prstGeom>
        <a:ln w="57150">
          <a:solidFill>
            <a:srgbClr val="3E4E2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632264</xdr:colOff>
      <xdr:row>1</xdr:row>
      <xdr:rowOff>131379</xdr:rowOff>
    </xdr:from>
    <xdr:to>
      <xdr:col>10</xdr:col>
      <xdr:colOff>415816</xdr:colOff>
      <xdr:row>5</xdr:row>
      <xdr:rowOff>156013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53E701-C4B5-4AD1-8BC1-A9C906953A00}"/>
            </a:ext>
          </a:extLst>
        </xdr:cNvPr>
        <xdr:cNvSpPr/>
      </xdr:nvSpPr>
      <xdr:spPr>
        <a:xfrm>
          <a:off x="8359010" y="320237"/>
          <a:ext cx="1975944" cy="1083879"/>
        </a:xfrm>
        <a:prstGeom prst="leftArrow">
          <a:avLst/>
        </a:prstGeom>
        <a:ln w="28575"/>
      </xdr:spPr>
      <xdr:style>
        <a:lnRef idx="2">
          <a:schemeClr val="accent1">
            <a:shade val="15000"/>
          </a:schemeClr>
        </a:lnRef>
        <a:fillRef idx="1002">
          <a:schemeClr val="l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2800" b="1">
              <a:solidFill>
                <a:sysClr val="windowText" lastClr="000000"/>
              </a:solidFill>
            </a:rPr>
            <a:t>ATRAS</a:t>
          </a:r>
        </a:p>
      </xdr:txBody>
    </xdr:sp>
    <xdr:clientData/>
  </xdr:twoCellAnchor>
  <xdr:twoCellAnchor editAs="oneCell">
    <xdr:from>
      <xdr:col>1</xdr:col>
      <xdr:colOff>41057</xdr:colOff>
      <xdr:row>0</xdr:row>
      <xdr:rowOff>0</xdr:rowOff>
    </xdr:from>
    <xdr:to>
      <xdr:col>3</xdr:col>
      <xdr:colOff>89911</xdr:colOff>
      <xdr:row>6</xdr:row>
      <xdr:rowOff>8211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A68B98-B493-43C8-A369-C771EE214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854" y="0"/>
          <a:ext cx="1440380" cy="1469806"/>
        </a:xfrm>
        <a:prstGeom prst="ellipse">
          <a:avLst/>
        </a:prstGeom>
      </xdr:spPr>
    </xdr:pic>
    <xdr:clientData/>
  </xdr:twoCellAnchor>
  <xdr:twoCellAnchor>
    <xdr:from>
      <xdr:col>1</xdr:col>
      <xdr:colOff>0</xdr:colOff>
      <xdr:row>6</xdr:row>
      <xdr:rowOff>33227</xdr:rowOff>
    </xdr:from>
    <xdr:to>
      <xdr:col>7</xdr:col>
      <xdr:colOff>0</xdr:colOff>
      <xdr:row>6</xdr:row>
      <xdr:rowOff>44303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2B11DE3A-D3B5-403A-8725-36BB727E8D36}"/>
            </a:ext>
          </a:extLst>
        </xdr:cNvPr>
        <xdr:cNvCxnSpPr/>
      </xdr:nvCxnSpPr>
      <xdr:spPr>
        <a:xfrm>
          <a:off x="730797" y="1511244"/>
          <a:ext cx="6995949" cy="11076"/>
        </a:xfrm>
        <a:prstGeom prst="line">
          <a:avLst/>
        </a:prstGeom>
        <a:ln w="57150">
          <a:solidFill>
            <a:srgbClr val="3E4E2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</xdr:row>
      <xdr:rowOff>121831</xdr:rowOff>
    </xdr:from>
    <xdr:to>
      <xdr:col>7</xdr:col>
      <xdr:colOff>11075</xdr:colOff>
      <xdr:row>6</xdr:row>
      <xdr:rowOff>121832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DBDE9D1B-4E05-4A1D-B9CB-CB0AF6C8E6D6}"/>
            </a:ext>
          </a:extLst>
        </xdr:cNvPr>
        <xdr:cNvCxnSpPr/>
      </xdr:nvCxnSpPr>
      <xdr:spPr>
        <a:xfrm>
          <a:off x="733425" y="1617256"/>
          <a:ext cx="6402350" cy="1"/>
        </a:xfrm>
        <a:prstGeom prst="line">
          <a:avLst/>
        </a:prstGeom>
        <a:ln w="5715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440767</xdr:colOff>
      <xdr:row>0</xdr:row>
      <xdr:rowOff>82113</xdr:rowOff>
    </xdr:from>
    <xdr:to>
      <xdr:col>6</xdr:col>
      <xdr:colOff>712595</xdr:colOff>
      <xdr:row>5</xdr:row>
      <xdr:rowOff>21006</xdr:rowOff>
    </xdr:to>
    <xdr:pic>
      <xdr:nvPicPr>
        <xdr:cNvPr id="6" name="Imagen 5" descr="Universidad Técnica De Cotopaxi | Agroscopio.comMaquinaria Agrícola |  Agroscopio.com">
          <a:extLst>
            <a:ext uri="{FF2B5EF4-FFF2-40B4-BE49-F238E27FC236}">
              <a16:creationId xmlns:a16="http://schemas.microsoft.com/office/drawing/2014/main" id="{597DBD3F-7EAE-4E60-A4D1-BFCFF02EDB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6" r="2327" b="31579"/>
        <a:stretch/>
      </xdr:blipFill>
      <xdr:spPr bwMode="auto">
        <a:xfrm>
          <a:off x="5884797" y="82113"/>
          <a:ext cx="1823746" cy="1186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696952</xdr:colOff>
      <xdr:row>5</xdr:row>
      <xdr:rowOff>11615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9BB9A33-493D-472E-B78B-E5165FE24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8354" cy="1080274"/>
        </a:xfrm>
        <a:prstGeom prst="ellipse">
          <a:avLst/>
        </a:prstGeom>
      </xdr:spPr>
    </xdr:pic>
    <xdr:clientData/>
  </xdr:twoCellAnchor>
  <xdr:twoCellAnchor>
    <xdr:from>
      <xdr:col>0</xdr:col>
      <xdr:colOff>0</xdr:colOff>
      <xdr:row>5</xdr:row>
      <xdr:rowOff>33617</xdr:rowOff>
    </xdr:from>
    <xdr:to>
      <xdr:col>76</xdr:col>
      <xdr:colOff>67236</xdr:colOff>
      <xdr:row>5</xdr:row>
      <xdr:rowOff>34851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2E0CA3CC-58C6-4D17-B477-84F4028D9F8A}"/>
            </a:ext>
          </a:extLst>
        </xdr:cNvPr>
        <xdr:cNvCxnSpPr/>
      </xdr:nvCxnSpPr>
      <xdr:spPr>
        <a:xfrm flipV="1">
          <a:off x="0" y="1120588"/>
          <a:ext cx="63089118" cy="1234"/>
        </a:xfrm>
        <a:prstGeom prst="line">
          <a:avLst/>
        </a:prstGeom>
        <a:ln w="57150">
          <a:solidFill>
            <a:srgbClr val="3E4E2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</xdr:row>
      <xdr:rowOff>100853</xdr:rowOff>
    </xdr:from>
    <xdr:to>
      <xdr:col>76</xdr:col>
      <xdr:colOff>33618</xdr:colOff>
      <xdr:row>5</xdr:row>
      <xdr:rowOff>116160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78E2638C-CBBC-499E-88EA-E8F9AE4F116B}"/>
            </a:ext>
          </a:extLst>
        </xdr:cNvPr>
        <xdr:cNvCxnSpPr/>
      </xdr:nvCxnSpPr>
      <xdr:spPr>
        <a:xfrm flipV="1">
          <a:off x="0" y="1187824"/>
          <a:ext cx="63055500" cy="15307"/>
        </a:xfrm>
        <a:prstGeom prst="line">
          <a:avLst/>
        </a:prstGeom>
        <a:ln w="5715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1546267</xdr:colOff>
      <xdr:row>43</xdr:row>
      <xdr:rowOff>163980</xdr:rowOff>
    </xdr:to>
    <xdr:pic>
      <xdr:nvPicPr>
        <xdr:cNvPr id="20" name="Imagen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34AD6C-3C3F-4765-A010-7F6B50E81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315" b="89315" l="3226" r="97849">
                      <a14:foregroundMark x1="95430" y1="50137" x2="95430" y2="50137"/>
                      <a14:foregroundMark x1="98118" y1="50137" x2="98118" y2="50137"/>
                      <a14:foregroundMark x1="3226" y1="57808" x2="3226" y2="5780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53018" y="9443689"/>
          <a:ext cx="1546267" cy="1546267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3143250</xdr:colOff>
      <xdr:row>1</xdr:row>
      <xdr:rowOff>71438</xdr:rowOff>
    </xdr:from>
    <xdr:to>
      <xdr:col>1</xdr:col>
      <xdr:colOff>4193348</xdr:colOff>
      <xdr:row>4</xdr:row>
      <xdr:rowOff>71437</xdr:rowOff>
    </xdr:to>
    <xdr:pic>
      <xdr:nvPicPr>
        <xdr:cNvPr id="2" name="Imagen 1" descr="Universidad Técnica De Cotopaxi | Agroscopio.comMaquinaria Agrícola |  Agroscopio.com">
          <a:extLst>
            <a:ext uri="{FF2B5EF4-FFF2-40B4-BE49-F238E27FC236}">
              <a16:creationId xmlns:a16="http://schemas.microsoft.com/office/drawing/2014/main" id="{7631F416-B545-4304-A691-0DF1DAABC5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6" r="2327" b="31579"/>
        <a:stretch/>
      </xdr:blipFill>
      <xdr:spPr bwMode="auto">
        <a:xfrm>
          <a:off x="3583781" y="273844"/>
          <a:ext cx="1050098" cy="63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562841</xdr:colOff>
      <xdr:row>37</xdr:row>
      <xdr:rowOff>43296</xdr:rowOff>
    </xdr:from>
    <xdr:to>
      <xdr:col>1</xdr:col>
      <xdr:colOff>2109108</xdr:colOff>
      <xdr:row>45</xdr:row>
      <xdr:rowOff>65563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6BDC9E-CB18-48F0-8F88-99CBE7203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2841" y="6009410"/>
          <a:ext cx="1546267" cy="1546267"/>
        </a:xfrm>
        <a:prstGeom prst="rect">
          <a:avLst/>
        </a:prstGeom>
      </xdr:spPr>
    </xdr:pic>
    <xdr:clientData/>
  </xdr:twoCellAnchor>
  <xdr:twoCellAnchor editAs="oneCell">
    <xdr:from>
      <xdr:col>0</xdr:col>
      <xdr:colOff>45983</xdr:colOff>
      <xdr:row>0</xdr:row>
      <xdr:rowOff>0</xdr:rowOff>
    </xdr:from>
    <xdr:to>
      <xdr:col>1</xdr:col>
      <xdr:colOff>169522</xdr:colOff>
      <xdr:row>5</xdr:row>
      <xdr:rowOff>2503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BE87738-EBA4-49F8-83F4-7F3406962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983" y="0"/>
          <a:ext cx="967182" cy="1000360"/>
        </a:xfrm>
        <a:prstGeom prst="ellipse">
          <a:avLst/>
        </a:prstGeom>
      </xdr:spPr>
    </xdr:pic>
    <xdr:clientData/>
  </xdr:twoCellAnchor>
  <xdr:twoCellAnchor>
    <xdr:from>
      <xdr:col>0</xdr:col>
      <xdr:colOff>17318</xdr:colOff>
      <xdr:row>5</xdr:row>
      <xdr:rowOff>17319</xdr:rowOff>
    </xdr:from>
    <xdr:to>
      <xdr:col>18</xdr:col>
      <xdr:colOff>17318</xdr:colOff>
      <xdr:row>5</xdr:row>
      <xdr:rowOff>43508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6D3439C3-72C6-4536-ACFB-C1F4447A4CC3}"/>
            </a:ext>
          </a:extLst>
        </xdr:cNvPr>
        <xdr:cNvCxnSpPr/>
      </xdr:nvCxnSpPr>
      <xdr:spPr>
        <a:xfrm flipV="1">
          <a:off x="17318" y="1004455"/>
          <a:ext cx="15621000" cy="26189"/>
        </a:xfrm>
        <a:prstGeom prst="line">
          <a:avLst/>
        </a:prstGeom>
        <a:ln w="57150">
          <a:solidFill>
            <a:srgbClr val="3E4E2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17318</xdr:colOff>
      <xdr:row>5</xdr:row>
      <xdr:rowOff>95250</xdr:rowOff>
    </xdr:from>
    <xdr:to>
      <xdr:col>18</xdr:col>
      <xdr:colOff>8659</xdr:colOff>
      <xdr:row>5</xdr:row>
      <xdr:rowOff>124817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BC44040F-DE3F-49DC-B2CD-620C6E1B6857}"/>
            </a:ext>
          </a:extLst>
        </xdr:cNvPr>
        <xdr:cNvCxnSpPr/>
      </xdr:nvCxnSpPr>
      <xdr:spPr>
        <a:xfrm flipV="1">
          <a:off x="17318" y="1082386"/>
          <a:ext cx="15612341" cy="29567"/>
        </a:xfrm>
        <a:prstGeom prst="line">
          <a:avLst/>
        </a:prstGeom>
        <a:ln w="5715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2483068</xdr:colOff>
      <xdr:row>0</xdr:row>
      <xdr:rowOff>94782</xdr:rowOff>
    </xdr:from>
    <xdr:to>
      <xdr:col>1</xdr:col>
      <xdr:colOff>3626068</xdr:colOff>
      <xdr:row>3</xdr:row>
      <xdr:rowOff>111673</xdr:rowOff>
    </xdr:to>
    <xdr:pic>
      <xdr:nvPicPr>
        <xdr:cNvPr id="20" name="Imagen 19" descr="Universidad Técnica De Cotopaxi | Agroscopio.comMaquinaria Agrícola |  Agroscopio.com">
          <a:extLst>
            <a:ext uri="{FF2B5EF4-FFF2-40B4-BE49-F238E27FC236}">
              <a16:creationId xmlns:a16="http://schemas.microsoft.com/office/drawing/2014/main" id="{D9D91D96-EC71-4E52-AF12-FF06D521D3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6" r="2327" b="31579"/>
        <a:stretch/>
      </xdr:blipFill>
      <xdr:spPr bwMode="auto">
        <a:xfrm>
          <a:off x="3323896" y="94782"/>
          <a:ext cx="1143000" cy="6080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0</xdr:row>
      <xdr:rowOff>114300</xdr:rowOff>
    </xdr:from>
    <xdr:to>
      <xdr:col>8</xdr:col>
      <xdr:colOff>527092</xdr:colOff>
      <xdr:row>7</xdr:row>
      <xdr:rowOff>3217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FBC594-FD0B-40A0-ABB8-3ABFA2B36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9182100" y="114300"/>
          <a:ext cx="1546267" cy="1546267"/>
        </a:xfrm>
        <a:prstGeom prst="rect">
          <a:avLst/>
        </a:prstGeom>
      </xdr:spPr>
    </xdr:pic>
    <xdr:clientData/>
  </xdr:twoCellAnchor>
  <xdr:twoCellAnchor editAs="oneCell">
    <xdr:from>
      <xdr:col>1</xdr:col>
      <xdr:colOff>298231</xdr:colOff>
      <xdr:row>0</xdr:row>
      <xdr:rowOff>0</xdr:rowOff>
    </xdr:from>
    <xdr:to>
      <xdr:col>2</xdr:col>
      <xdr:colOff>1333499</xdr:colOff>
      <xdr:row>5</xdr:row>
      <xdr:rowOff>190499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E448E98-FFE3-4171-949F-B8CC6C1F9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431" y="0"/>
          <a:ext cx="1521043" cy="1438274"/>
        </a:xfrm>
        <a:prstGeom prst="ellipse">
          <a:avLst/>
        </a:prstGeom>
      </xdr:spPr>
    </xdr:pic>
    <xdr:clientData/>
  </xdr:twoCellAnchor>
  <xdr:twoCellAnchor editAs="oneCell">
    <xdr:from>
      <xdr:col>5</xdr:col>
      <xdr:colOff>174067</xdr:colOff>
      <xdr:row>1</xdr:row>
      <xdr:rowOff>63615</xdr:rowOff>
    </xdr:from>
    <xdr:to>
      <xdr:col>5</xdr:col>
      <xdr:colOff>1809750</xdr:colOff>
      <xdr:row>4</xdr:row>
      <xdr:rowOff>219075</xdr:rowOff>
    </xdr:to>
    <xdr:pic>
      <xdr:nvPicPr>
        <xdr:cNvPr id="5" name="Imagen 4" descr="Universidad Técnica De Cotopaxi | Agroscopio.comMaquinaria Agrícola |  Agroscopio.com">
          <a:extLst>
            <a:ext uri="{FF2B5EF4-FFF2-40B4-BE49-F238E27FC236}">
              <a16:creationId xmlns:a16="http://schemas.microsoft.com/office/drawing/2014/main" id="{C3B1DFA2-E42B-41B9-8388-A40B8B2C87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6" r="2327" b="31579"/>
        <a:stretch/>
      </xdr:blipFill>
      <xdr:spPr bwMode="auto">
        <a:xfrm>
          <a:off x="6165292" y="254115"/>
          <a:ext cx="1635683" cy="888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6</xdr:row>
      <xdr:rowOff>33227</xdr:rowOff>
    </xdr:from>
    <xdr:to>
      <xdr:col>6</xdr:col>
      <xdr:colOff>9525</xdr:colOff>
      <xdr:row>6</xdr:row>
      <xdr:rowOff>66675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935B0C26-EBDD-4052-8139-E26065EB9045}"/>
            </a:ext>
          </a:extLst>
        </xdr:cNvPr>
        <xdr:cNvCxnSpPr/>
      </xdr:nvCxnSpPr>
      <xdr:spPr>
        <a:xfrm>
          <a:off x="457200" y="1490552"/>
          <a:ext cx="7362825" cy="33448"/>
        </a:xfrm>
        <a:prstGeom prst="line">
          <a:avLst/>
        </a:prstGeom>
        <a:ln w="57150">
          <a:solidFill>
            <a:srgbClr val="3E4E2C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</xdr:row>
      <xdr:rowOff>121831</xdr:rowOff>
    </xdr:from>
    <xdr:to>
      <xdr:col>6</xdr:col>
      <xdr:colOff>19050</xdr:colOff>
      <xdr:row>6</xdr:row>
      <xdr:rowOff>133350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F849B584-7867-4644-8498-769B9C5EBC0F}"/>
            </a:ext>
          </a:extLst>
        </xdr:cNvPr>
        <xdr:cNvCxnSpPr/>
      </xdr:nvCxnSpPr>
      <xdr:spPr>
        <a:xfrm>
          <a:off x="457200" y="1579156"/>
          <a:ext cx="7372350" cy="11519"/>
        </a:xfrm>
        <a:prstGeom prst="line">
          <a:avLst/>
        </a:prstGeom>
        <a:ln w="57150">
          <a:solidFill>
            <a:srgbClr val="A0522D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123701</xdr:colOff>
      <xdr:row>0</xdr:row>
      <xdr:rowOff>156688</xdr:rowOff>
    </xdr:from>
    <xdr:to>
      <xdr:col>13</xdr:col>
      <xdr:colOff>683262</xdr:colOff>
      <xdr:row>1</xdr:row>
      <xdr:rowOff>74220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3D32BA-E21B-4951-9A86-0B44FD763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409" b="89785" l="1882" r="98118">
                      <a14:foregroundMark x1="95430" y1="49462" x2="95430" y2="49462"/>
                      <a14:foregroundMark x1="6452" y1="50000" x2="6452" y2="50000"/>
                      <a14:foregroundMark x1="98387" y1="47043" x2="98387" y2="47043"/>
                      <a14:foregroundMark x1="1882" y1="41935" x2="1882" y2="4193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8906493" y="156688"/>
          <a:ext cx="1326509" cy="120402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10</xdr:col>
      <xdr:colOff>637557</xdr:colOff>
      <xdr:row>0</xdr:row>
      <xdr:rowOff>1266825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A9DD97-0447-592E-0D90-30D45DD8CB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039"/>
        <a:stretch>
          <a:fillRect/>
        </a:stretch>
      </xdr:blipFill>
      <xdr:spPr>
        <a:xfrm>
          <a:off x="9525" y="0"/>
          <a:ext cx="7524750" cy="1266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modificaciones%20verdecocha%20ORIGINAL%20(1)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LISTADO DE SOCIOS"/>
      <sheetName val="RAPA"/>
      <sheetName val="REGISTRO CONTABLE"/>
      <sheetName val="INTERESES 2024"/>
      <sheetName val="CALCULO INTERES"/>
      <sheetName val="RESUMEN CAJA GENERAL"/>
      <sheetName val="CAJA CHICA"/>
      <sheetName val="SUMA INTERES TOTAL POR SOCIO"/>
      <sheetName val="LIBRETAS"/>
      <sheetName val="CIERRE CONTABLE"/>
      <sheetName val="Balance General"/>
      <sheetName val="fechas de pagos"/>
      <sheetName val="RIFA-1dolarCUENTA RE- papeleria"/>
      <sheetName val="CERTIFICADOS DE APORTACIÓN"/>
      <sheetName val="SEGURO DE DESGRAVAMEN"/>
      <sheetName val="Hoja1"/>
      <sheetName val="RETORNO Y DIA DE LA MADRE"/>
      <sheetName val="Hoja2"/>
      <sheetName val="Hoja3"/>
      <sheetName val="MULTAS-2024"/>
    </sheetNames>
    <sheetDataSet>
      <sheetData sheetId="0" refreshError="1"/>
      <sheetData sheetId="1" refreshError="1"/>
      <sheetData sheetId="2">
        <row r="6">
          <cell r="CV6">
            <v>100</v>
          </cell>
          <cell r="CW6">
            <v>15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Naranja amarillo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58048"/>
  </sheetPr>
  <dimension ref="A1:AG97"/>
  <sheetViews>
    <sheetView tabSelected="1" topLeftCell="A32" zoomScale="47" zoomScaleNormal="51" workbookViewId="0">
      <selection activeCell="T12" sqref="T12"/>
    </sheetView>
  </sheetViews>
  <sheetFormatPr baseColWidth="10" defaultColWidth="11.453125" defaultRowHeight="14.5"/>
  <cols>
    <col min="1" max="16384" width="11.453125" style="1"/>
  </cols>
  <sheetData>
    <row r="1" spans="1:3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37"/>
      <c r="Z1" s="37"/>
      <c r="AA1" s="37"/>
      <c r="AB1" s="37"/>
      <c r="AC1" s="37"/>
      <c r="AD1" s="37"/>
      <c r="AE1" s="37"/>
      <c r="AF1" s="37"/>
      <c r="AG1" s="37"/>
    </row>
    <row r="2" spans="1:3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37"/>
      <c r="Z2" s="37"/>
      <c r="AA2" s="37"/>
      <c r="AB2" s="37"/>
      <c r="AC2" s="37"/>
      <c r="AD2" s="37"/>
      <c r="AE2" s="37"/>
      <c r="AF2" s="37"/>
      <c r="AG2" s="37"/>
    </row>
    <row r="3" spans="1:3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37"/>
      <c r="Z3" s="37"/>
      <c r="AA3" s="37"/>
      <c r="AB3" s="37"/>
      <c r="AC3" s="37"/>
      <c r="AD3" s="37"/>
      <c r="AE3" s="37"/>
      <c r="AF3" s="37"/>
      <c r="AG3" s="37"/>
    </row>
    <row r="4" spans="1:3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37"/>
      <c r="Z4" s="37"/>
      <c r="AA4" s="37"/>
      <c r="AB4" s="37"/>
      <c r="AC4" s="37"/>
      <c r="AD4" s="37"/>
      <c r="AE4" s="37"/>
      <c r="AF4" s="37"/>
      <c r="AG4" s="37"/>
    </row>
    <row r="5" spans="1:3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37"/>
      <c r="Z5" s="37"/>
      <c r="AA5" s="37"/>
      <c r="AB5" s="37"/>
      <c r="AC5" s="37"/>
      <c r="AD5" s="37"/>
      <c r="AE5" s="37"/>
      <c r="AF5" s="37"/>
      <c r="AG5" s="37"/>
    </row>
    <row r="6" spans="1:3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37"/>
      <c r="Z6" s="37"/>
      <c r="AA6" s="37"/>
      <c r="AB6" s="37"/>
      <c r="AC6" s="37"/>
      <c r="AD6" s="37"/>
      <c r="AE6" s="37"/>
      <c r="AF6" s="37"/>
      <c r="AG6" s="37"/>
    </row>
    <row r="7" spans="1:3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37"/>
      <c r="Z7" s="37"/>
      <c r="AA7" s="37"/>
      <c r="AB7" s="37"/>
      <c r="AC7" s="37"/>
      <c r="AD7" s="37"/>
      <c r="AE7" s="37"/>
      <c r="AF7" s="37"/>
      <c r="AG7" s="37"/>
    </row>
    <row r="8" spans="1:3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37"/>
      <c r="Z8" s="37"/>
      <c r="AA8" s="37"/>
      <c r="AB8" s="37"/>
      <c r="AC8" s="37"/>
      <c r="AD8" s="37"/>
      <c r="AE8" s="37"/>
      <c r="AF8" s="37"/>
      <c r="AG8" s="37"/>
    </row>
    <row r="9" spans="1:3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37"/>
      <c r="Z9" s="37"/>
      <c r="AA9" s="37"/>
      <c r="AB9" s="37"/>
      <c r="AC9" s="37"/>
      <c r="AD9" s="37"/>
      <c r="AE9" s="37"/>
      <c r="AF9" s="37"/>
      <c r="AG9" s="37"/>
    </row>
    <row r="10" spans="1:3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37"/>
      <c r="Z10" s="37"/>
      <c r="AA10" s="37"/>
      <c r="AB10" s="37"/>
      <c r="AC10" s="37"/>
      <c r="AD10" s="37"/>
      <c r="AE10" s="37"/>
      <c r="AF10" s="37"/>
      <c r="AG10" s="37"/>
    </row>
    <row r="11" spans="1:3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7"/>
      <c r="Z12" s="37"/>
      <c r="AA12" s="37"/>
      <c r="AB12" s="37"/>
      <c r="AC12" s="37"/>
      <c r="AD12" s="37"/>
      <c r="AE12" s="37"/>
      <c r="AF12" s="37"/>
      <c r="AG12" s="37"/>
    </row>
    <row r="13" spans="1:3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37"/>
      <c r="Z13" s="37"/>
      <c r="AA13" s="37"/>
      <c r="AB13" s="37"/>
      <c r="AC13" s="37"/>
      <c r="AD13" s="37"/>
      <c r="AE13" s="37"/>
      <c r="AF13" s="37"/>
      <c r="AG13" s="37"/>
    </row>
    <row r="14" spans="1:3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37"/>
      <c r="Z14" s="37"/>
      <c r="AA14" s="37"/>
      <c r="AB14" s="37"/>
      <c r="AC14" s="37"/>
      <c r="AD14" s="37"/>
      <c r="AE14" s="37"/>
      <c r="AF14" s="37"/>
      <c r="AG14" s="37"/>
    </row>
    <row r="15" spans="1:3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37"/>
      <c r="Z15" s="37"/>
      <c r="AA15" s="37"/>
      <c r="AB15" s="37"/>
      <c r="AC15" s="37"/>
      <c r="AD15" s="37"/>
      <c r="AE15" s="37"/>
      <c r="AF15" s="37"/>
      <c r="AG15" s="37"/>
    </row>
    <row r="16" spans="1:3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37"/>
      <c r="Z16" s="37"/>
      <c r="AA16" s="37"/>
      <c r="AB16" s="37"/>
      <c r="AC16" s="37"/>
      <c r="AD16" s="37"/>
      <c r="AE16" s="37"/>
      <c r="AF16" s="37"/>
      <c r="AG16" s="37"/>
    </row>
    <row r="17" spans="1:3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37"/>
      <c r="Z17" s="37"/>
      <c r="AA17" s="37"/>
      <c r="AB17" s="37"/>
      <c r="AC17" s="37"/>
      <c r="AD17" s="37"/>
      <c r="AE17" s="37"/>
      <c r="AF17" s="37"/>
      <c r="AG17" s="37"/>
    </row>
    <row r="18" spans="1:3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7"/>
      <c r="Z18" s="37"/>
      <c r="AA18" s="37"/>
      <c r="AB18" s="37"/>
      <c r="AC18" s="37"/>
      <c r="AD18" s="37"/>
      <c r="AE18" s="37"/>
      <c r="AF18" s="37"/>
      <c r="AG18" s="37"/>
    </row>
    <row r="19" spans="1:3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37"/>
      <c r="Z19" s="37"/>
      <c r="AA19" s="37"/>
      <c r="AB19" s="37"/>
      <c r="AC19" s="37"/>
      <c r="AD19" s="37"/>
      <c r="AE19" s="37"/>
      <c r="AF19" s="37"/>
      <c r="AG19" s="37"/>
    </row>
    <row r="20" spans="1:3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37"/>
      <c r="Z20" s="37"/>
      <c r="AA20" s="37"/>
      <c r="AB20" s="37"/>
      <c r="AC20" s="37"/>
      <c r="AD20" s="37"/>
      <c r="AE20" s="37"/>
      <c r="AF20" s="37"/>
      <c r="AG20" s="37"/>
    </row>
    <row r="21" spans="1:3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37"/>
      <c r="Z21" s="37"/>
      <c r="AA21" s="37"/>
      <c r="AB21" s="37"/>
      <c r="AC21" s="37"/>
      <c r="AD21" s="37"/>
      <c r="AE21" s="37"/>
      <c r="AF21" s="37"/>
      <c r="AG21" s="37"/>
    </row>
    <row r="22" spans="1:3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37"/>
      <c r="Z22" s="37"/>
      <c r="AA22" s="37"/>
      <c r="AB22" s="37"/>
      <c r="AC22" s="37"/>
      <c r="AD22" s="37"/>
      <c r="AE22" s="37"/>
      <c r="AF22" s="37"/>
      <c r="AG22" s="37"/>
    </row>
    <row r="23" spans="1:3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37"/>
      <c r="Z23" s="37"/>
      <c r="AA23" s="37"/>
      <c r="AB23" s="37"/>
      <c r="AC23" s="37"/>
      <c r="AD23" s="37"/>
      <c r="AE23" s="37"/>
      <c r="AF23" s="37"/>
      <c r="AG23" s="37"/>
    </row>
    <row r="24" spans="1:3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37"/>
      <c r="Z24" s="37"/>
      <c r="AA24" s="37"/>
      <c r="AB24" s="37"/>
      <c r="AC24" s="37"/>
      <c r="AD24" s="37"/>
      <c r="AE24" s="37"/>
      <c r="AF24" s="37"/>
      <c r="AG24" s="37"/>
    </row>
    <row r="25" spans="1:33" ht="44.5" hidden="1">
      <c r="A25" s="315" t="s">
        <v>169</v>
      </c>
      <c r="B25" s="315"/>
      <c r="C25" s="315"/>
      <c r="D25" s="315"/>
      <c r="E25" s="315"/>
      <c r="F25" s="315"/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15"/>
      <c r="X25" s="315"/>
      <c r="Y25" s="315"/>
      <c r="Z25" s="315"/>
      <c r="AA25" s="315"/>
      <c r="AB25" s="315"/>
      <c r="AC25" s="37"/>
      <c r="AD25" s="37"/>
      <c r="AE25" s="37"/>
      <c r="AF25" s="37"/>
      <c r="AG25" s="37"/>
    </row>
    <row r="26" spans="1:33" ht="44.5">
      <c r="A26" s="315" t="s">
        <v>169</v>
      </c>
      <c r="B26" s="315"/>
      <c r="C26" s="315"/>
      <c r="D26" s="315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15"/>
      <c r="X26" s="315"/>
      <c r="Y26" s="315"/>
      <c r="Z26" s="315"/>
      <c r="AA26" s="315"/>
      <c r="AB26" s="315"/>
      <c r="AC26" s="37"/>
      <c r="AD26" s="37"/>
      <c r="AE26" s="37"/>
      <c r="AF26" s="37"/>
      <c r="AG26" s="37"/>
    </row>
    <row r="27" spans="1:33" ht="44.5">
      <c r="A27" s="315" t="s">
        <v>170</v>
      </c>
      <c r="B27" s="315"/>
      <c r="C27" s="315"/>
      <c r="D27" s="315"/>
      <c r="E27" s="315"/>
      <c r="F27" s="315"/>
      <c r="G27" s="315"/>
      <c r="H27" s="315"/>
      <c r="I27" s="315"/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15"/>
      <c r="X27" s="315"/>
      <c r="Y27" s="315"/>
      <c r="Z27" s="315"/>
      <c r="AA27" s="315"/>
      <c r="AB27" s="315"/>
      <c r="AC27" s="37"/>
      <c r="AD27" s="37"/>
      <c r="AE27" s="37"/>
      <c r="AF27" s="37"/>
      <c r="AG27" s="37"/>
    </row>
    <row r="28" spans="1:33" ht="25">
      <c r="A28" s="316" t="s">
        <v>171</v>
      </c>
      <c r="B28" s="316"/>
      <c r="C28" s="316"/>
      <c r="D28" s="316"/>
      <c r="E28" s="316"/>
      <c r="F28" s="316"/>
      <c r="G28" s="316"/>
      <c r="H28" s="316"/>
      <c r="I28" s="316"/>
      <c r="J28" s="316"/>
      <c r="K28" s="316"/>
      <c r="L28" s="316"/>
      <c r="M28" s="316"/>
      <c r="N28" s="316"/>
      <c r="O28" s="316"/>
      <c r="P28" s="316"/>
      <c r="Q28" s="316"/>
      <c r="R28" s="316"/>
      <c r="S28" s="316"/>
      <c r="T28" s="316"/>
      <c r="U28" s="316"/>
      <c r="V28" s="316"/>
      <c r="W28" s="316"/>
      <c r="X28" s="316"/>
      <c r="Y28" s="316"/>
      <c r="Z28" s="316"/>
      <c r="AA28" s="316"/>
      <c r="AB28" s="316"/>
      <c r="AC28" s="37"/>
      <c r="AD28" s="37"/>
      <c r="AE28" s="37"/>
      <c r="AF28" s="37"/>
      <c r="AG28" s="37"/>
    </row>
    <row r="29" spans="1:33" ht="15" thickBot="1">
      <c r="A29" s="37"/>
      <c r="B29" s="37"/>
      <c r="C29" s="37"/>
      <c r="D29" s="37"/>
      <c r="E29" s="37"/>
      <c r="F29" s="37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37"/>
      <c r="Z29" s="37"/>
      <c r="AA29" s="37"/>
      <c r="AB29" s="37"/>
      <c r="AC29" s="37"/>
      <c r="AD29" s="37"/>
      <c r="AE29" s="37"/>
      <c r="AF29" s="37"/>
      <c r="AG29" s="37"/>
    </row>
    <row r="30" spans="1:33" ht="27.5">
      <c r="A30" s="12"/>
      <c r="B30" s="320" t="s">
        <v>172</v>
      </c>
      <c r="C30" s="321"/>
      <c r="D30" s="321"/>
      <c r="E30" s="321"/>
      <c r="F30" s="321"/>
      <c r="G30" s="321"/>
      <c r="H30" s="321"/>
      <c r="I30" s="322"/>
      <c r="J30" s="38"/>
      <c r="K30" s="329" t="s">
        <v>174</v>
      </c>
      <c r="L30" s="330"/>
      <c r="M30" s="330"/>
      <c r="N30" s="330"/>
      <c r="O30" s="330"/>
      <c r="P30" s="330"/>
      <c r="Q30" s="330"/>
      <c r="R30" s="331"/>
      <c r="S30" s="37"/>
      <c r="T30" s="323" t="s">
        <v>173</v>
      </c>
      <c r="U30" s="324"/>
      <c r="V30" s="324"/>
      <c r="W30" s="324"/>
      <c r="X30" s="324"/>
      <c r="Y30" s="324"/>
      <c r="Z30" s="324"/>
      <c r="AA30" s="325"/>
      <c r="AB30" s="37"/>
      <c r="AC30" s="37"/>
      <c r="AD30" s="37"/>
      <c r="AE30" s="37"/>
      <c r="AF30" s="37"/>
      <c r="AG30" s="37"/>
    </row>
    <row r="31" spans="1:33" ht="27.5">
      <c r="A31" s="12"/>
      <c r="B31" s="317"/>
      <c r="C31" s="318"/>
      <c r="D31" s="318"/>
      <c r="E31" s="318"/>
      <c r="F31" s="318"/>
      <c r="G31" s="318"/>
      <c r="H31" s="318"/>
      <c r="I31" s="319"/>
      <c r="J31" s="38"/>
      <c r="K31" s="332"/>
      <c r="L31" s="333"/>
      <c r="M31" s="333"/>
      <c r="N31" s="333"/>
      <c r="O31" s="333"/>
      <c r="P31" s="333"/>
      <c r="Q31" s="333"/>
      <c r="R31" s="334"/>
      <c r="S31" s="37"/>
      <c r="T31" s="326"/>
      <c r="U31" s="327"/>
      <c r="V31" s="327"/>
      <c r="W31" s="327"/>
      <c r="X31" s="327"/>
      <c r="Y31" s="327"/>
      <c r="Z31" s="327"/>
      <c r="AA31" s="328"/>
      <c r="AB31" s="37"/>
      <c r="AC31" s="37"/>
      <c r="AD31" s="37"/>
      <c r="AE31" s="37"/>
      <c r="AF31" s="37"/>
      <c r="AG31" s="37"/>
    </row>
    <row r="32" spans="1:33" ht="15" customHeight="1">
      <c r="A32" s="12"/>
      <c r="B32" s="317"/>
      <c r="C32" s="318"/>
      <c r="D32" s="318"/>
      <c r="E32" s="318"/>
      <c r="F32" s="318"/>
      <c r="G32" s="318"/>
      <c r="H32" s="318"/>
      <c r="I32" s="319"/>
      <c r="J32" s="37"/>
      <c r="K32" s="332"/>
      <c r="L32" s="333"/>
      <c r="M32" s="333"/>
      <c r="N32" s="333"/>
      <c r="O32" s="333"/>
      <c r="P32" s="333"/>
      <c r="Q32" s="333"/>
      <c r="R32" s="334"/>
      <c r="S32" s="37"/>
      <c r="T32" s="326"/>
      <c r="U32" s="327"/>
      <c r="V32" s="327"/>
      <c r="W32" s="327"/>
      <c r="X32" s="327"/>
      <c r="Y32" s="327"/>
      <c r="Z32" s="327"/>
      <c r="AA32" s="328"/>
      <c r="AB32" s="37"/>
      <c r="AC32" s="37"/>
      <c r="AD32" s="37"/>
      <c r="AE32" s="37"/>
      <c r="AF32" s="37"/>
      <c r="AG32" s="37"/>
    </row>
    <row r="33" spans="1:33">
      <c r="A33" s="12"/>
      <c r="B33" s="13"/>
      <c r="C33" s="251"/>
      <c r="D33" s="251"/>
      <c r="E33" s="251"/>
      <c r="F33" s="251"/>
      <c r="G33" s="251"/>
      <c r="H33" s="251"/>
      <c r="I33" s="14"/>
      <c r="J33" s="37"/>
      <c r="K33" s="21"/>
      <c r="L33" s="22"/>
      <c r="M33" s="22"/>
      <c r="N33" s="22"/>
      <c r="O33" s="22"/>
      <c r="P33" s="22"/>
      <c r="Q33" s="22"/>
      <c r="R33" s="23"/>
      <c r="S33" s="37"/>
      <c r="T33" s="15"/>
      <c r="U33" s="16"/>
      <c r="V33" s="16"/>
      <c r="W33" s="16"/>
      <c r="X33" s="16"/>
      <c r="Y33" s="16"/>
      <c r="Z33" s="16"/>
      <c r="AA33" s="17"/>
      <c r="AB33" s="37"/>
      <c r="AC33" s="37"/>
      <c r="AD33" s="37"/>
      <c r="AE33" s="37"/>
      <c r="AF33" s="37"/>
      <c r="AG33" s="37"/>
    </row>
    <row r="34" spans="1:33">
      <c r="A34" s="12"/>
      <c r="B34" s="13"/>
      <c r="C34" s="251"/>
      <c r="D34" s="251"/>
      <c r="E34" s="251"/>
      <c r="F34" s="251"/>
      <c r="G34" s="251"/>
      <c r="H34" s="251"/>
      <c r="I34" s="14"/>
      <c r="J34" s="37"/>
      <c r="K34" s="21"/>
      <c r="L34" s="22"/>
      <c r="M34" s="22"/>
      <c r="N34" s="22"/>
      <c r="O34" s="22"/>
      <c r="P34" s="22"/>
      <c r="Q34" s="22"/>
      <c r="R34" s="23"/>
      <c r="S34" s="37"/>
      <c r="T34" s="15"/>
      <c r="U34" s="16"/>
      <c r="V34" s="16"/>
      <c r="W34" s="16"/>
      <c r="X34" s="16"/>
      <c r="Y34" s="16"/>
      <c r="Z34" s="16"/>
      <c r="AA34" s="17"/>
      <c r="AB34" s="37"/>
      <c r="AC34" s="37"/>
      <c r="AD34" s="37"/>
      <c r="AE34" s="37"/>
      <c r="AF34" s="37"/>
      <c r="AG34" s="37"/>
    </row>
    <row r="35" spans="1:33">
      <c r="A35" s="12"/>
      <c r="B35" s="13"/>
      <c r="C35" s="251"/>
      <c r="D35" s="251"/>
      <c r="E35" s="251"/>
      <c r="F35" s="251"/>
      <c r="G35" s="251"/>
      <c r="H35" s="251"/>
      <c r="I35" s="14"/>
      <c r="J35" s="37"/>
      <c r="K35" s="21"/>
      <c r="L35" s="22"/>
      <c r="M35" s="22"/>
      <c r="N35" s="22"/>
      <c r="O35" s="22"/>
      <c r="P35" s="22"/>
      <c r="Q35" s="22"/>
      <c r="R35" s="23"/>
      <c r="S35" s="37"/>
      <c r="T35" s="15"/>
      <c r="U35" s="16"/>
      <c r="V35" s="16"/>
      <c r="W35" s="16"/>
      <c r="X35" s="16"/>
      <c r="Y35" s="16"/>
      <c r="Z35" s="16"/>
      <c r="AA35" s="17"/>
      <c r="AB35" s="37"/>
      <c r="AC35" s="37"/>
      <c r="AD35" s="37"/>
      <c r="AE35" s="37"/>
      <c r="AF35" s="37"/>
      <c r="AG35" s="37"/>
    </row>
    <row r="36" spans="1:33">
      <c r="A36" s="12"/>
      <c r="B36" s="13"/>
      <c r="C36" s="251"/>
      <c r="D36" s="251"/>
      <c r="E36" s="251"/>
      <c r="F36" s="251"/>
      <c r="G36" s="251"/>
      <c r="H36" s="251"/>
      <c r="I36" s="14"/>
      <c r="J36" s="37"/>
      <c r="K36" s="21"/>
      <c r="L36" s="22"/>
      <c r="M36" s="22"/>
      <c r="N36" s="22"/>
      <c r="O36" s="22"/>
      <c r="P36" s="22"/>
      <c r="Q36" s="22"/>
      <c r="R36" s="23"/>
      <c r="S36" s="37"/>
      <c r="T36" s="15"/>
      <c r="U36" s="16"/>
      <c r="V36" s="16"/>
      <c r="W36" s="16"/>
      <c r="X36" s="16"/>
      <c r="Y36" s="16"/>
      <c r="Z36" s="16"/>
      <c r="AA36" s="17"/>
      <c r="AB36" s="37"/>
      <c r="AC36" s="37"/>
      <c r="AD36" s="37"/>
      <c r="AE36" s="37"/>
      <c r="AF36" s="37"/>
      <c r="AG36" s="37"/>
    </row>
    <row r="37" spans="1:33">
      <c r="A37" s="12"/>
      <c r="B37" s="13"/>
      <c r="C37" s="251"/>
      <c r="D37" s="251"/>
      <c r="E37" s="251"/>
      <c r="F37" s="251"/>
      <c r="G37" s="251"/>
      <c r="H37" s="251"/>
      <c r="I37" s="14"/>
      <c r="J37" s="37"/>
      <c r="K37" s="21"/>
      <c r="L37" s="22"/>
      <c r="M37" s="22"/>
      <c r="N37" s="22"/>
      <c r="O37" s="22"/>
      <c r="P37" s="22"/>
      <c r="Q37" s="22"/>
      <c r="R37" s="23"/>
      <c r="S37" s="37"/>
      <c r="T37" s="15"/>
      <c r="U37" s="16"/>
      <c r="V37" s="16"/>
      <c r="W37" s="16"/>
      <c r="X37" s="16"/>
      <c r="Y37" s="16"/>
      <c r="Z37" s="16"/>
      <c r="AA37" s="17"/>
      <c r="AB37" s="37"/>
      <c r="AC37" s="37"/>
      <c r="AD37" s="37"/>
      <c r="AE37" s="37"/>
      <c r="AF37" s="37"/>
      <c r="AG37" s="37"/>
    </row>
    <row r="38" spans="1:33">
      <c r="A38" s="12"/>
      <c r="B38" s="13"/>
      <c r="C38" s="251"/>
      <c r="D38" s="251"/>
      <c r="E38" s="251"/>
      <c r="F38" s="251"/>
      <c r="G38" s="251"/>
      <c r="H38" s="251"/>
      <c r="I38" s="14"/>
      <c r="J38" s="37"/>
      <c r="K38" s="21"/>
      <c r="L38" s="22"/>
      <c r="M38" s="22"/>
      <c r="N38" s="22"/>
      <c r="O38" s="22"/>
      <c r="P38" s="22"/>
      <c r="Q38" s="22"/>
      <c r="R38" s="23"/>
      <c r="S38" s="37"/>
      <c r="T38" s="15"/>
      <c r="U38" s="16"/>
      <c r="V38" s="16"/>
      <c r="W38" s="16"/>
      <c r="X38" s="16"/>
      <c r="Y38" s="16"/>
      <c r="Z38" s="16"/>
      <c r="AA38" s="17"/>
      <c r="AB38" s="37"/>
      <c r="AC38" s="37"/>
      <c r="AD38" s="37"/>
      <c r="AE38" s="37"/>
      <c r="AF38" s="37"/>
      <c r="AG38" s="37"/>
    </row>
    <row r="39" spans="1:33" ht="15" thickBot="1">
      <c r="A39" s="12"/>
      <c r="B39" s="13"/>
      <c r="C39" s="251"/>
      <c r="D39" s="251"/>
      <c r="E39" s="251"/>
      <c r="F39" s="251"/>
      <c r="G39" s="251"/>
      <c r="H39" s="251"/>
      <c r="I39" s="14"/>
      <c r="J39" s="37"/>
      <c r="K39" s="21"/>
      <c r="L39" s="22"/>
      <c r="M39" s="22"/>
      <c r="N39" s="22"/>
      <c r="O39" s="22"/>
      <c r="P39" s="22"/>
      <c r="Q39" s="22"/>
      <c r="R39" s="23"/>
      <c r="S39" s="37"/>
      <c r="T39" s="18"/>
      <c r="U39" s="19"/>
      <c r="V39" s="19"/>
      <c r="W39" s="19"/>
      <c r="X39" s="19"/>
      <c r="Y39" s="19"/>
      <c r="Z39" s="19"/>
      <c r="AA39" s="20"/>
      <c r="AB39" s="37"/>
      <c r="AC39" s="37"/>
      <c r="AD39" s="37"/>
      <c r="AE39" s="37"/>
      <c r="AF39" s="37"/>
      <c r="AG39" s="37"/>
    </row>
    <row r="40" spans="1:33">
      <c r="A40" s="37"/>
      <c r="B40" s="39"/>
      <c r="C40" s="250"/>
      <c r="D40" s="250"/>
      <c r="E40" s="250"/>
      <c r="F40" s="250"/>
      <c r="G40" s="250"/>
      <c r="H40" s="250"/>
      <c r="I40" s="40"/>
      <c r="J40" s="37"/>
      <c r="K40" s="21"/>
      <c r="L40" s="22"/>
      <c r="M40" s="22"/>
      <c r="N40" s="22"/>
      <c r="O40" s="22"/>
      <c r="P40" s="22"/>
      <c r="Q40" s="22"/>
      <c r="R40" s="23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</row>
    <row r="41" spans="1:33" ht="27.5">
      <c r="A41" s="37"/>
      <c r="B41" s="39"/>
      <c r="C41" s="250"/>
      <c r="D41" s="250"/>
      <c r="E41" s="250"/>
      <c r="F41" s="250"/>
      <c r="G41" s="250"/>
      <c r="H41" s="250"/>
      <c r="I41" s="40"/>
      <c r="J41" s="38"/>
      <c r="K41" s="21"/>
      <c r="L41" s="22"/>
      <c r="M41" s="22"/>
      <c r="N41" s="22"/>
      <c r="O41" s="22"/>
      <c r="P41" s="22"/>
      <c r="Q41" s="22"/>
      <c r="R41" s="23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</row>
    <row r="42" spans="1:33" ht="27.5">
      <c r="A42" s="37"/>
      <c r="B42" s="39"/>
      <c r="C42" s="250"/>
      <c r="D42" s="250"/>
      <c r="E42" s="250"/>
      <c r="F42" s="250"/>
      <c r="G42" s="250"/>
      <c r="H42" s="250"/>
      <c r="I42" s="40"/>
      <c r="J42" s="38"/>
      <c r="K42" s="21"/>
      <c r="L42" s="22"/>
      <c r="M42" s="22"/>
      <c r="N42" s="22"/>
      <c r="O42" s="22"/>
      <c r="P42" s="22"/>
      <c r="Q42" s="22"/>
      <c r="R42" s="23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</row>
    <row r="43" spans="1:33">
      <c r="A43" s="37"/>
      <c r="B43" s="39"/>
      <c r="C43" s="250"/>
      <c r="D43" s="250"/>
      <c r="E43" s="250"/>
      <c r="F43" s="250"/>
      <c r="G43" s="250"/>
      <c r="H43" s="250"/>
      <c r="I43" s="40"/>
      <c r="J43" s="37"/>
      <c r="K43" s="21"/>
      <c r="L43" s="22"/>
      <c r="M43" s="22"/>
      <c r="N43" s="22"/>
      <c r="O43" s="22"/>
      <c r="P43" s="22"/>
      <c r="Q43" s="22"/>
      <c r="R43" s="23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</row>
    <row r="44" spans="1:33">
      <c r="A44" s="37"/>
      <c r="B44" s="39"/>
      <c r="C44" s="250"/>
      <c r="D44" s="250"/>
      <c r="E44" s="250"/>
      <c r="F44" s="250"/>
      <c r="G44" s="250"/>
      <c r="H44" s="250"/>
      <c r="I44" s="40"/>
      <c r="J44" s="37"/>
      <c r="K44" s="21"/>
      <c r="L44" s="22"/>
      <c r="M44" s="22"/>
      <c r="N44" s="22"/>
      <c r="O44" s="22"/>
      <c r="P44" s="22"/>
      <c r="Q44" s="22"/>
      <c r="R44" s="23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</row>
    <row r="45" spans="1:33" ht="15" thickBot="1">
      <c r="A45" s="37"/>
      <c r="B45" s="39"/>
      <c r="C45" s="250"/>
      <c r="D45" s="250"/>
      <c r="E45" s="250"/>
      <c r="F45" s="250"/>
      <c r="G45" s="250"/>
      <c r="H45" s="250"/>
      <c r="I45" s="40"/>
      <c r="J45" s="37"/>
      <c r="K45" s="24"/>
      <c r="L45" s="25"/>
      <c r="M45" s="25"/>
      <c r="N45" s="25"/>
      <c r="O45" s="25"/>
      <c r="P45" s="25"/>
      <c r="Q45" s="25"/>
      <c r="R45" s="26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</row>
    <row r="46" spans="1:33" ht="15" customHeight="1">
      <c r="A46" s="37"/>
      <c r="B46" s="317"/>
      <c r="C46" s="318"/>
      <c r="D46" s="318"/>
      <c r="E46" s="318"/>
      <c r="F46" s="318"/>
      <c r="G46" s="318"/>
      <c r="H46" s="318"/>
      <c r="I46" s="319"/>
      <c r="J46" s="37"/>
      <c r="K46" s="313"/>
      <c r="L46" s="313"/>
      <c r="M46" s="313"/>
      <c r="N46" s="313"/>
      <c r="O46" s="313"/>
      <c r="P46" s="313"/>
      <c r="Q46" s="313"/>
      <c r="R46" s="313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</row>
    <row r="47" spans="1:33" ht="15" customHeight="1">
      <c r="A47" s="37"/>
      <c r="B47" s="317"/>
      <c r="C47" s="318"/>
      <c r="D47" s="318"/>
      <c r="E47" s="318"/>
      <c r="F47" s="318"/>
      <c r="G47" s="318"/>
      <c r="H47" s="318"/>
      <c r="I47" s="319"/>
      <c r="J47" s="37"/>
      <c r="K47" s="313"/>
      <c r="L47" s="313"/>
      <c r="M47" s="313"/>
      <c r="N47" s="313"/>
      <c r="O47" s="313"/>
      <c r="P47" s="313"/>
      <c r="Q47" s="313"/>
      <c r="R47" s="313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</row>
    <row r="48" spans="1:33" ht="15" customHeight="1">
      <c r="A48" s="37"/>
      <c r="B48" s="317"/>
      <c r="C48" s="318"/>
      <c r="D48" s="318"/>
      <c r="E48" s="318"/>
      <c r="F48" s="318"/>
      <c r="G48" s="318"/>
      <c r="H48" s="318"/>
      <c r="I48" s="319"/>
      <c r="J48" s="37"/>
      <c r="K48" s="313"/>
      <c r="L48" s="313"/>
      <c r="M48" s="313"/>
      <c r="N48" s="313"/>
      <c r="O48" s="313"/>
      <c r="P48" s="313"/>
      <c r="Q48" s="313"/>
      <c r="R48" s="313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</row>
    <row r="49" spans="1:33">
      <c r="A49" s="37"/>
      <c r="B49" s="317"/>
      <c r="C49" s="318"/>
      <c r="D49" s="318"/>
      <c r="E49" s="318"/>
      <c r="F49" s="318"/>
      <c r="G49" s="318"/>
      <c r="H49" s="318"/>
      <c r="I49" s="319"/>
      <c r="J49" s="37"/>
      <c r="K49" s="313"/>
      <c r="L49" s="313"/>
      <c r="M49" s="313"/>
      <c r="N49" s="313"/>
      <c r="O49" s="313"/>
      <c r="P49" s="313"/>
      <c r="Q49" s="313"/>
      <c r="R49" s="313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</row>
    <row r="50" spans="1:33">
      <c r="A50" s="37"/>
      <c r="B50" s="317"/>
      <c r="C50" s="318"/>
      <c r="D50" s="318"/>
      <c r="E50" s="318"/>
      <c r="F50" s="318"/>
      <c r="G50" s="318"/>
      <c r="H50" s="318"/>
      <c r="I50" s="319"/>
      <c r="J50" s="37"/>
      <c r="K50" s="313"/>
      <c r="L50" s="313"/>
      <c r="M50" s="313"/>
      <c r="N50" s="313"/>
      <c r="O50" s="313"/>
      <c r="P50" s="313"/>
      <c r="Q50" s="313"/>
      <c r="R50" s="313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</row>
    <row r="51" spans="1:33">
      <c r="A51" s="37"/>
      <c r="B51" s="39"/>
      <c r="C51" s="250"/>
      <c r="D51" s="250"/>
      <c r="E51" s="250"/>
      <c r="F51" s="250"/>
      <c r="G51" s="250"/>
      <c r="H51" s="250"/>
      <c r="I51" s="40"/>
      <c r="J51" s="37"/>
      <c r="K51" s="313"/>
      <c r="L51" s="313"/>
      <c r="M51" s="313"/>
      <c r="N51" s="313"/>
      <c r="O51" s="313"/>
      <c r="P51" s="313"/>
      <c r="Q51" s="313"/>
      <c r="R51" s="313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</row>
    <row r="52" spans="1:33">
      <c r="A52" s="37"/>
      <c r="B52" s="39"/>
      <c r="C52" s="250"/>
      <c r="D52" s="250"/>
      <c r="E52" s="250"/>
      <c r="F52" s="250"/>
      <c r="G52" s="250"/>
      <c r="H52" s="250"/>
      <c r="I52" s="40"/>
      <c r="J52" s="37"/>
      <c r="K52" s="313"/>
      <c r="L52" s="313"/>
      <c r="M52" s="313"/>
      <c r="N52" s="313"/>
      <c r="O52" s="313"/>
      <c r="P52" s="313"/>
      <c r="Q52" s="313"/>
      <c r="R52" s="313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</row>
    <row r="53" spans="1:33">
      <c r="A53" s="37"/>
      <c r="B53" s="39"/>
      <c r="C53" s="250"/>
      <c r="D53" s="250"/>
      <c r="E53" s="250"/>
      <c r="F53" s="250"/>
      <c r="G53" s="250"/>
      <c r="H53" s="250"/>
      <c r="I53" s="40"/>
      <c r="J53" s="37"/>
      <c r="K53" s="313"/>
      <c r="L53" s="313"/>
      <c r="M53" s="313"/>
      <c r="N53" s="313"/>
      <c r="O53" s="313"/>
      <c r="P53" s="313"/>
      <c r="Q53" s="313"/>
      <c r="R53" s="313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</row>
    <row r="54" spans="1:33">
      <c r="A54" s="37"/>
      <c r="B54" s="39"/>
      <c r="C54" s="250"/>
      <c r="D54" s="250"/>
      <c r="E54" s="250"/>
      <c r="F54" s="250"/>
      <c r="G54" s="250"/>
      <c r="H54" s="250"/>
      <c r="I54" s="40"/>
      <c r="J54" s="37"/>
      <c r="K54" s="313"/>
      <c r="L54" s="313"/>
      <c r="M54" s="313"/>
      <c r="N54" s="313"/>
      <c r="O54" s="313"/>
      <c r="P54" s="313"/>
      <c r="Q54" s="313"/>
      <c r="R54" s="313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</row>
    <row r="55" spans="1:33">
      <c r="A55" s="37"/>
      <c r="B55" s="39"/>
      <c r="C55" s="250"/>
      <c r="D55" s="250"/>
      <c r="E55" s="250"/>
      <c r="F55" s="250"/>
      <c r="G55" s="250"/>
      <c r="H55" s="250"/>
      <c r="I55" s="40"/>
      <c r="J55" s="37"/>
      <c r="K55" s="313"/>
      <c r="L55" s="313"/>
      <c r="M55" s="313"/>
      <c r="N55" s="313"/>
      <c r="O55" s="313"/>
      <c r="P55" s="313"/>
      <c r="Q55" s="313"/>
      <c r="R55" s="313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</row>
    <row r="56" spans="1:33">
      <c r="A56" s="37"/>
      <c r="B56" s="39"/>
      <c r="C56" s="250"/>
      <c r="D56" s="250"/>
      <c r="E56" s="250"/>
      <c r="F56" s="250"/>
      <c r="G56" s="250"/>
      <c r="H56" s="250"/>
      <c r="I56" s="40"/>
      <c r="J56" s="37"/>
      <c r="K56" s="313"/>
      <c r="L56" s="313"/>
      <c r="M56" s="313"/>
      <c r="N56" s="313"/>
      <c r="O56" s="313"/>
      <c r="P56" s="313"/>
      <c r="Q56" s="313"/>
      <c r="R56" s="313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</row>
    <row r="57" spans="1:33">
      <c r="A57" s="37"/>
      <c r="B57" s="39"/>
      <c r="C57" s="250"/>
      <c r="D57" s="250"/>
      <c r="E57" s="250"/>
      <c r="F57" s="250"/>
      <c r="G57" s="250"/>
      <c r="H57" s="250"/>
      <c r="I57" s="40"/>
      <c r="J57" s="37"/>
      <c r="K57" s="313"/>
      <c r="L57" s="313"/>
      <c r="M57" s="313"/>
      <c r="N57" s="313"/>
      <c r="O57" s="313"/>
      <c r="P57" s="313"/>
      <c r="Q57" s="313"/>
      <c r="R57" s="313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</row>
    <row r="58" spans="1:33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</row>
    <row r="59" spans="1:3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</row>
    <row r="60" spans="1:33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</row>
    <row r="61" spans="1:33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</row>
    <row r="62" spans="1:3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</row>
    <row r="63" spans="1:3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</row>
    <row r="64" spans="1:3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</row>
    <row r="65" spans="1:3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</row>
    <row r="66" spans="1:33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</row>
    <row r="67" spans="1:3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</row>
    <row r="68" spans="1:3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</row>
    <row r="69" spans="1:3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</row>
    <row r="70" spans="1:3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</row>
    <row r="71" spans="1:3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</row>
    <row r="72" spans="1:3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</row>
    <row r="73" spans="1:3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</row>
    <row r="74" spans="1:33" ht="15" customHeight="1"/>
    <row r="75" spans="1:33" ht="15" customHeight="1"/>
    <row r="85" ht="15" customHeight="1"/>
    <row r="86" ht="15" customHeight="1"/>
    <row r="96" ht="15" customHeight="1"/>
    <row r="97" ht="15" customHeight="1"/>
  </sheetData>
  <mergeCells count="8">
    <mergeCell ref="A25:AB25"/>
    <mergeCell ref="A27:AB27"/>
    <mergeCell ref="A28:AB28"/>
    <mergeCell ref="B46:I50"/>
    <mergeCell ref="A26:AB26"/>
    <mergeCell ref="B30:I32"/>
    <mergeCell ref="T30:AA32"/>
    <mergeCell ref="K30:R3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2585-944A-4D16-ACF5-D1B3F7BD6B47}">
  <sheetPr>
    <tabColor rgb="FF658048"/>
  </sheetPr>
  <dimension ref="A19"/>
  <sheetViews>
    <sheetView topLeftCell="C60" zoomScale="52" zoomScaleNormal="59" workbookViewId="0"/>
  </sheetViews>
  <sheetFormatPr baseColWidth="10" defaultColWidth="11.453125" defaultRowHeight="14.5"/>
  <cols>
    <col min="1" max="1" width="6" style="249" customWidth="1"/>
    <col min="2" max="30" width="11.453125" style="249"/>
    <col min="31" max="31" width="15.1796875" style="249" customWidth="1"/>
    <col min="32" max="16384" width="11.453125" style="249"/>
  </cols>
  <sheetData>
    <row r="19" ht="14.25" customHeight="1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04319-AFD8-47E6-AC22-8830C08B82ED}">
  <sheetPr>
    <tabColor rgb="FF658048"/>
  </sheetPr>
  <dimension ref="A1:X12"/>
  <sheetViews>
    <sheetView showGridLines="0" zoomScale="62" zoomScaleNormal="40" workbookViewId="0"/>
  </sheetViews>
  <sheetFormatPr baseColWidth="10" defaultRowHeight="14.5"/>
  <sheetData>
    <row r="1" spans="1:24" ht="14.5" customHeight="1">
      <c r="H1" s="337" t="s">
        <v>169</v>
      </c>
      <c r="I1" s="337"/>
      <c r="J1" s="337"/>
      <c r="K1" s="337"/>
      <c r="L1" s="337"/>
      <c r="M1" s="337"/>
      <c r="N1" s="337"/>
      <c r="O1" s="337"/>
      <c r="P1" s="337"/>
      <c r="Q1" s="337"/>
      <c r="R1" s="337"/>
      <c r="S1" s="337"/>
    </row>
    <row r="2" spans="1:24" ht="14.5" customHeight="1"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</row>
    <row r="3" spans="1:24" ht="27.65" customHeight="1"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</row>
    <row r="4" spans="1:24" ht="15" thickBot="1">
      <c r="C4" s="1"/>
      <c r="D4" s="1"/>
      <c r="E4" s="1"/>
      <c r="F4" s="1"/>
      <c r="G4" s="1"/>
      <c r="H4" s="336" t="s">
        <v>179</v>
      </c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</row>
    <row r="5" spans="1:24" ht="15" customHeight="1" thickBot="1">
      <c r="C5" s="28"/>
      <c r="E5" s="308"/>
      <c r="F5" s="308"/>
      <c r="G5" s="308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</row>
    <row r="6" spans="1:24" ht="15" customHeight="1" thickBot="1">
      <c r="C6" s="28"/>
      <c r="D6" s="309"/>
      <c r="E6" s="310"/>
      <c r="F6" s="310"/>
      <c r="G6" s="310"/>
      <c r="H6" s="338" t="s">
        <v>178</v>
      </c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</row>
    <row r="7" spans="1:24" ht="28" thickBot="1">
      <c r="C7" s="28"/>
      <c r="E7" s="311"/>
      <c r="F7" s="311"/>
      <c r="G7" s="311"/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</row>
    <row r="8" spans="1:24" s="1" customFormat="1" ht="25.5" thickBot="1">
      <c r="C8" s="207"/>
      <c r="E8" s="312"/>
      <c r="F8" s="312"/>
      <c r="H8" s="339" t="s">
        <v>171</v>
      </c>
      <c r="I8" s="340"/>
      <c r="J8" s="340"/>
      <c r="K8" s="340"/>
      <c r="L8" s="340"/>
      <c r="M8" s="340"/>
      <c r="N8" s="340"/>
      <c r="O8" s="340"/>
      <c r="P8" s="340"/>
      <c r="Q8" s="340"/>
      <c r="R8" s="340"/>
      <c r="S8" s="340"/>
    </row>
    <row r="9" spans="1:24" ht="15" thickBot="1">
      <c r="C9" s="28"/>
    </row>
    <row r="10" spans="1:24">
      <c r="A10" s="335" t="s">
        <v>287</v>
      </c>
      <c r="B10" s="335"/>
      <c r="C10" s="335"/>
      <c r="D10" s="335"/>
      <c r="E10" s="335"/>
      <c r="F10" s="335"/>
      <c r="G10" s="335"/>
      <c r="H10" s="335"/>
      <c r="I10" s="335"/>
      <c r="J10" s="335"/>
      <c r="K10" s="335"/>
      <c r="L10" s="335"/>
      <c r="M10" s="335"/>
      <c r="N10" s="335"/>
      <c r="O10" s="335"/>
      <c r="P10" s="335"/>
      <c r="Q10" s="335"/>
      <c r="R10" s="335"/>
      <c r="S10" s="335"/>
      <c r="T10" s="335"/>
      <c r="U10" s="335"/>
      <c r="V10" s="335"/>
      <c r="W10" s="335"/>
      <c r="X10" s="335"/>
    </row>
    <row r="11" spans="1:24" s="1" customFormat="1" ht="15" thickBot="1">
      <c r="A11" s="335"/>
      <c r="B11" s="335"/>
      <c r="C11" s="335"/>
      <c r="D11" s="335"/>
      <c r="E11" s="335"/>
      <c r="F11" s="335"/>
      <c r="G11" s="335"/>
      <c r="H11" s="335"/>
      <c r="I11" s="335"/>
      <c r="J11" s="335"/>
      <c r="K11" s="335"/>
      <c r="L11" s="335"/>
      <c r="M11" s="335"/>
      <c r="N11" s="335"/>
      <c r="O11" s="335"/>
      <c r="P11" s="335"/>
      <c r="Q11" s="335"/>
      <c r="R11" s="335"/>
      <c r="S11" s="335"/>
      <c r="T11" s="335"/>
      <c r="U11" s="335"/>
      <c r="V11" s="335"/>
      <c r="W11" s="335"/>
      <c r="X11" s="335"/>
    </row>
    <row r="12" spans="1:24" ht="15" thickBot="1">
      <c r="C12" s="28"/>
      <c r="D12" s="28"/>
      <c r="E12" s="28"/>
      <c r="F12" s="28"/>
      <c r="G12" s="28"/>
      <c r="H12" s="28"/>
    </row>
  </sheetData>
  <mergeCells count="5">
    <mergeCell ref="A10:X11"/>
    <mergeCell ref="H4:S5"/>
    <mergeCell ref="H1:S3"/>
    <mergeCell ref="H6:S7"/>
    <mergeCell ref="H8:S8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58048"/>
  </sheetPr>
  <dimension ref="A1:Q50"/>
  <sheetViews>
    <sheetView zoomScale="85" zoomScaleNormal="85" workbookViewId="0">
      <selection activeCell="E20" sqref="E20"/>
    </sheetView>
  </sheetViews>
  <sheetFormatPr baseColWidth="10" defaultRowHeight="14.5"/>
  <cols>
    <col min="3" max="3" width="46.81640625" customWidth="1"/>
    <col min="4" max="4" width="21.54296875" customWidth="1"/>
    <col min="5" max="5" width="17.54296875" customWidth="1"/>
    <col min="6" max="6" width="19" bestFit="1" customWidth="1"/>
    <col min="7" max="7" width="21.26953125" bestFit="1" customWidth="1"/>
    <col min="17" max="17" width="11.453125" style="1"/>
  </cols>
  <sheetData>
    <row r="1" spans="1:16" s="1" customFormat="1" ht="15" thickBot="1"/>
    <row r="2" spans="1:16" ht="26.25" customHeight="1" thickBot="1">
      <c r="A2" s="1"/>
      <c r="B2" s="28"/>
      <c r="C2" s="351" t="s">
        <v>169</v>
      </c>
      <c r="D2" s="352"/>
      <c r="E2" s="352"/>
      <c r="F2" s="352"/>
      <c r="G2" s="353"/>
      <c r="H2" s="1"/>
      <c r="I2" s="1"/>
      <c r="J2" s="1"/>
      <c r="K2" s="1"/>
      <c r="L2" s="1"/>
      <c r="M2" s="1"/>
      <c r="N2" s="1"/>
      <c r="O2" s="1"/>
      <c r="P2" s="1"/>
    </row>
    <row r="3" spans="1:16" ht="15" thickBot="1">
      <c r="A3" s="1"/>
      <c r="B3" s="28"/>
      <c r="C3" s="354"/>
      <c r="D3" s="355"/>
      <c r="E3" s="355"/>
      <c r="F3" s="355"/>
      <c r="G3" s="356"/>
      <c r="H3" s="1"/>
      <c r="I3" s="1"/>
      <c r="J3" s="1"/>
      <c r="K3" s="1"/>
      <c r="L3" s="1"/>
      <c r="M3" s="1"/>
      <c r="N3" s="1"/>
      <c r="O3" s="1"/>
      <c r="P3" s="1"/>
    </row>
    <row r="4" spans="1:16" ht="28" thickBot="1">
      <c r="A4" s="1"/>
      <c r="B4" s="28"/>
      <c r="C4" s="342" t="s">
        <v>179</v>
      </c>
      <c r="D4" s="343"/>
      <c r="E4" s="343"/>
      <c r="F4" s="343"/>
      <c r="G4" s="344"/>
      <c r="H4" s="1"/>
      <c r="I4" s="1"/>
      <c r="J4" s="1"/>
      <c r="K4" s="1"/>
      <c r="L4" s="1"/>
      <c r="M4" s="1"/>
      <c r="N4" s="1"/>
      <c r="O4" s="1"/>
      <c r="P4" s="1"/>
    </row>
    <row r="5" spans="1:16" ht="25.5" thickBot="1">
      <c r="A5" s="1"/>
      <c r="B5" s="28"/>
      <c r="C5" s="345" t="s">
        <v>178</v>
      </c>
      <c r="D5" s="346"/>
      <c r="E5" s="346"/>
      <c r="F5" s="346"/>
      <c r="G5" s="347"/>
      <c r="H5" s="1"/>
      <c r="I5" s="1"/>
      <c r="J5" s="1"/>
      <c r="K5" s="1"/>
      <c r="L5" s="1"/>
      <c r="M5" s="1"/>
      <c r="N5" s="1"/>
      <c r="O5" s="1"/>
      <c r="P5" s="1"/>
    </row>
    <row r="6" spans="1:16" ht="16" thickBot="1">
      <c r="A6" s="1"/>
      <c r="B6" s="28"/>
      <c r="C6" s="348" t="s">
        <v>171</v>
      </c>
      <c r="D6" s="349"/>
      <c r="E6" s="349"/>
      <c r="F6" s="349"/>
      <c r="G6" s="350"/>
      <c r="H6" s="1"/>
      <c r="I6" s="1"/>
      <c r="J6" s="1"/>
      <c r="K6" s="1"/>
      <c r="L6" s="1"/>
      <c r="M6" s="1"/>
      <c r="N6" s="1"/>
      <c r="O6" s="1"/>
      <c r="P6" s="1"/>
    </row>
    <row r="7" spans="1:16" ht="15" thickBot="1">
      <c r="A7" s="1"/>
      <c r="B7" s="28"/>
      <c r="C7" s="28"/>
      <c r="D7" s="28"/>
      <c r="E7" s="28"/>
      <c r="F7" s="28"/>
      <c r="G7" s="28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357" t="s">
        <v>231</v>
      </c>
      <c r="C8" s="358"/>
      <c r="D8" s="358"/>
      <c r="E8" s="358"/>
      <c r="F8" s="358"/>
      <c r="G8" s="359"/>
      <c r="H8" s="1"/>
      <c r="I8" s="1"/>
      <c r="J8" s="1"/>
      <c r="K8" s="1"/>
      <c r="L8" s="1"/>
      <c r="M8" s="1"/>
      <c r="N8" s="1"/>
      <c r="O8" s="1"/>
      <c r="P8" s="1"/>
    </row>
    <row r="9" spans="1:16" ht="15" thickBot="1">
      <c r="A9" s="1"/>
      <c r="B9" s="360"/>
      <c r="C9" s="361"/>
      <c r="D9" s="361"/>
      <c r="E9" s="361"/>
      <c r="F9" s="361"/>
      <c r="G9" s="362"/>
      <c r="I9" s="1"/>
      <c r="J9" s="1"/>
      <c r="K9" s="1"/>
      <c r="L9" s="1"/>
      <c r="M9" s="1"/>
      <c r="N9" s="1"/>
      <c r="O9" s="1"/>
      <c r="P9" s="1"/>
    </row>
    <row r="10" spans="1:16" ht="18" thickTop="1" thickBot="1">
      <c r="A10" s="1"/>
      <c r="B10" s="29" t="s">
        <v>149</v>
      </c>
      <c r="C10" s="29" t="s">
        <v>150</v>
      </c>
      <c r="D10" s="29" t="s">
        <v>176</v>
      </c>
      <c r="E10" s="29" t="s">
        <v>177</v>
      </c>
      <c r="F10" s="29" t="s">
        <v>151</v>
      </c>
      <c r="G10" s="29" t="s">
        <v>152</v>
      </c>
      <c r="H10" s="148"/>
      <c r="J10" s="1"/>
      <c r="K10" s="1"/>
      <c r="L10" s="1"/>
      <c r="M10" s="1"/>
      <c r="N10" s="1"/>
      <c r="O10" s="1"/>
      <c r="P10" s="1"/>
    </row>
    <row r="11" spans="1:16" ht="18" thickTop="1" thickBot="1">
      <c r="A11" s="1"/>
      <c r="B11" s="30">
        <v>1</v>
      </c>
      <c r="C11" s="43" t="s">
        <v>188</v>
      </c>
      <c r="D11" s="41" t="s">
        <v>180</v>
      </c>
      <c r="E11" s="31">
        <v>984545786</v>
      </c>
      <c r="F11" s="31" t="s">
        <v>74</v>
      </c>
      <c r="G11" s="32">
        <v>5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 ht="18" thickTop="1" thickBot="1">
      <c r="A12" s="1"/>
      <c r="B12" s="33">
        <v>2</v>
      </c>
      <c r="C12" s="44" t="s">
        <v>189</v>
      </c>
      <c r="D12" s="41" t="s">
        <v>200</v>
      </c>
      <c r="E12" s="33">
        <v>968863419</v>
      </c>
      <c r="F12" s="33" t="s">
        <v>74</v>
      </c>
      <c r="G12" s="34">
        <v>5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 ht="18" thickTop="1" thickBot="1">
      <c r="A13" s="1"/>
      <c r="B13" s="31">
        <v>3</v>
      </c>
      <c r="C13" s="45" t="s">
        <v>190</v>
      </c>
      <c r="D13" s="41" t="s">
        <v>181</v>
      </c>
      <c r="E13" s="55">
        <v>91563213</v>
      </c>
      <c r="F13" s="31" t="s">
        <v>74</v>
      </c>
      <c r="G13" s="32">
        <v>5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ht="18" thickTop="1" thickBot="1">
      <c r="A14" s="1"/>
      <c r="B14" s="35">
        <v>4</v>
      </c>
      <c r="C14" s="46" t="s">
        <v>191</v>
      </c>
      <c r="D14" s="42" t="s">
        <v>182</v>
      </c>
      <c r="E14" s="33">
        <v>999123059</v>
      </c>
      <c r="F14" s="33" t="s">
        <v>74</v>
      </c>
      <c r="G14" s="34">
        <v>5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 ht="18" thickTop="1" thickBot="1">
      <c r="A15" s="1"/>
      <c r="B15" s="31">
        <v>5</v>
      </c>
      <c r="C15" s="45" t="s">
        <v>192</v>
      </c>
      <c r="D15" s="41" t="s">
        <v>183</v>
      </c>
      <c r="E15" s="31">
        <v>997382721</v>
      </c>
      <c r="F15" s="31" t="s">
        <v>74</v>
      </c>
      <c r="G15" s="32">
        <v>5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 ht="18" thickTop="1" thickBot="1">
      <c r="A16" s="1"/>
      <c r="B16" s="33">
        <v>6</v>
      </c>
      <c r="C16" s="46" t="s">
        <v>193</v>
      </c>
      <c r="D16" s="42" t="s">
        <v>184</v>
      </c>
      <c r="E16" s="33">
        <v>990859733</v>
      </c>
      <c r="F16" s="33" t="s">
        <v>74</v>
      </c>
      <c r="G16" s="34">
        <v>5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 ht="18" thickTop="1" thickBot="1">
      <c r="A17" s="1"/>
      <c r="B17" s="30">
        <v>7</v>
      </c>
      <c r="C17" s="45" t="s">
        <v>194</v>
      </c>
      <c r="D17" s="41" t="s">
        <v>185</v>
      </c>
      <c r="E17" s="31">
        <v>987740310</v>
      </c>
      <c r="F17" s="31" t="s">
        <v>148</v>
      </c>
      <c r="G17" s="32">
        <v>15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 ht="18" thickTop="1" thickBot="1">
      <c r="A18" s="1"/>
      <c r="B18" s="33">
        <v>8</v>
      </c>
      <c r="C18" s="46" t="s">
        <v>195</v>
      </c>
      <c r="D18" s="42" t="s">
        <v>186</v>
      </c>
      <c r="E18" s="33">
        <v>995099733</v>
      </c>
      <c r="F18" s="33" t="s">
        <v>74</v>
      </c>
      <c r="G18" s="34">
        <v>5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 ht="18" thickTop="1" thickBot="1">
      <c r="A19" s="1"/>
      <c r="B19" s="31">
        <v>9</v>
      </c>
      <c r="C19" s="47" t="s">
        <v>196</v>
      </c>
      <c r="D19" s="41" t="s">
        <v>199</v>
      </c>
      <c r="E19" s="31">
        <v>999049833</v>
      </c>
      <c r="F19" s="31" t="s">
        <v>147</v>
      </c>
      <c r="G19" s="32">
        <v>10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 ht="18" thickTop="1" thickBot="1">
      <c r="A20" s="1"/>
      <c r="B20" s="35">
        <v>10</v>
      </c>
      <c r="C20" s="46" t="s">
        <v>198</v>
      </c>
      <c r="D20" s="42" t="s">
        <v>201</v>
      </c>
      <c r="E20" s="33">
        <v>998875280</v>
      </c>
      <c r="F20" s="33" t="s">
        <v>74</v>
      </c>
      <c r="G20" s="34">
        <v>5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 ht="18" thickTop="1" thickBot="1">
      <c r="A21" s="1"/>
      <c r="B21" s="31">
        <v>11</v>
      </c>
      <c r="C21" s="45" t="s">
        <v>197</v>
      </c>
      <c r="D21" s="41" t="s">
        <v>202</v>
      </c>
      <c r="E21" s="31">
        <v>983005533</v>
      </c>
      <c r="F21" s="31" t="s">
        <v>74</v>
      </c>
      <c r="G21" s="32">
        <v>5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 ht="18" thickTop="1" thickBot="1">
      <c r="A22" s="1"/>
      <c r="B22" s="33">
        <v>12</v>
      </c>
      <c r="C22" s="47" t="s">
        <v>217</v>
      </c>
      <c r="D22" s="42" t="s">
        <v>203</v>
      </c>
      <c r="E22" s="33">
        <v>978726903</v>
      </c>
      <c r="F22" s="33" t="s">
        <v>147</v>
      </c>
      <c r="G22" s="34">
        <v>5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 ht="18" thickTop="1" thickBot="1">
      <c r="A23" s="1"/>
      <c r="B23" s="30">
        <v>13</v>
      </c>
      <c r="C23" s="45" t="s">
        <v>218</v>
      </c>
      <c r="D23" s="41" t="s">
        <v>204</v>
      </c>
      <c r="E23" s="31">
        <v>995730205</v>
      </c>
      <c r="F23" s="31" t="s">
        <v>74</v>
      </c>
      <c r="G23" s="32">
        <v>5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 ht="18" thickTop="1" thickBot="1">
      <c r="A24" s="1"/>
      <c r="B24" s="33">
        <v>14</v>
      </c>
      <c r="C24" s="46" t="s">
        <v>219</v>
      </c>
      <c r="D24" s="42" t="s">
        <v>205</v>
      </c>
      <c r="E24" s="33">
        <v>967489145</v>
      </c>
      <c r="F24" s="33" t="s">
        <v>74</v>
      </c>
      <c r="G24" s="34">
        <v>5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 ht="18" thickTop="1" thickBot="1">
      <c r="A25" s="1"/>
      <c r="B25" s="31">
        <v>15</v>
      </c>
      <c r="C25" s="45" t="s">
        <v>220</v>
      </c>
      <c r="D25" s="41" t="s">
        <v>206</v>
      </c>
      <c r="E25" s="31">
        <v>996291747</v>
      </c>
      <c r="F25" s="31" t="s">
        <v>74</v>
      </c>
      <c r="G25" s="32">
        <v>5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 ht="18" thickTop="1" thickBot="1">
      <c r="A26" s="1"/>
      <c r="B26" s="35">
        <v>16</v>
      </c>
      <c r="C26" s="46" t="s">
        <v>221</v>
      </c>
      <c r="D26" s="42" t="s">
        <v>207</v>
      </c>
      <c r="E26" s="33">
        <v>987071526</v>
      </c>
      <c r="F26" s="33" t="s">
        <v>74</v>
      </c>
      <c r="G26" s="34">
        <v>5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 ht="18" thickTop="1" thickBot="1">
      <c r="A27" s="1"/>
      <c r="B27" s="31">
        <v>17</v>
      </c>
      <c r="C27" s="45" t="s">
        <v>222</v>
      </c>
      <c r="D27" s="41" t="s">
        <v>208</v>
      </c>
      <c r="E27" s="31">
        <v>991363925</v>
      </c>
      <c r="F27" s="31" t="s">
        <v>75</v>
      </c>
      <c r="G27" s="32">
        <v>5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 ht="18" thickTop="1" thickBot="1">
      <c r="A28" s="1"/>
      <c r="B28" s="33">
        <v>18</v>
      </c>
      <c r="C28" s="46" t="s">
        <v>223</v>
      </c>
      <c r="D28" s="42" t="s">
        <v>209</v>
      </c>
      <c r="E28" s="33">
        <v>999300754</v>
      </c>
      <c r="F28" s="33" t="s">
        <v>74</v>
      </c>
      <c r="G28" s="34">
        <v>5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 ht="18" thickTop="1" thickBot="1">
      <c r="A29" s="1"/>
      <c r="B29" s="30">
        <v>19</v>
      </c>
      <c r="C29" s="47" t="s">
        <v>224</v>
      </c>
      <c r="D29" s="41" t="s">
        <v>210</v>
      </c>
      <c r="E29" s="31">
        <v>991432284</v>
      </c>
      <c r="F29" s="31" t="s">
        <v>148</v>
      </c>
      <c r="G29" s="32">
        <v>15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 ht="18" thickTop="1" thickBot="1">
      <c r="A30" s="1"/>
      <c r="B30" s="33">
        <v>20</v>
      </c>
      <c r="C30" s="46" t="s">
        <v>225</v>
      </c>
      <c r="D30" s="42" t="s">
        <v>211</v>
      </c>
      <c r="E30" s="33">
        <v>987252707</v>
      </c>
      <c r="F30" s="33" t="s">
        <v>74</v>
      </c>
      <c r="G30" s="34">
        <v>5</v>
      </c>
      <c r="H30" s="1"/>
      <c r="I30" s="1"/>
      <c r="J30" s="1"/>
      <c r="K30" s="1"/>
      <c r="L30" s="1"/>
      <c r="M30" s="1"/>
      <c r="N30" s="1"/>
      <c r="O30" s="1"/>
      <c r="P30" s="1"/>
    </row>
    <row r="31" spans="1:16" ht="18" thickTop="1" thickBot="1">
      <c r="A31" s="1"/>
      <c r="B31" s="31">
        <v>21</v>
      </c>
      <c r="C31" s="43" t="s">
        <v>226</v>
      </c>
      <c r="D31" s="41" t="s">
        <v>212</v>
      </c>
      <c r="E31" s="31">
        <v>996194483</v>
      </c>
      <c r="F31" s="31" t="s">
        <v>74</v>
      </c>
      <c r="G31" s="32">
        <v>5</v>
      </c>
      <c r="H31" s="1"/>
      <c r="I31" s="1"/>
      <c r="J31" s="1"/>
      <c r="K31" s="1"/>
      <c r="L31" s="1"/>
      <c r="M31" s="1"/>
      <c r="N31" s="1"/>
      <c r="O31" s="1"/>
      <c r="P31" s="1"/>
    </row>
    <row r="32" spans="1:16" ht="18" thickTop="1" thickBot="1">
      <c r="A32" s="1"/>
      <c r="B32" s="35">
        <v>22</v>
      </c>
      <c r="C32" s="46" t="s">
        <v>227</v>
      </c>
      <c r="D32" s="42" t="s">
        <v>213</v>
      </c>
      <c r="E32" s="33">
        <v>995099733</v>
      </c>
      <c r="F32" s="33" t="s">
        <v>74</v>
      </c>
      <c r="G32" s="34">
        <v>5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 ht="18" thickTop="1" thickBot="1">
      <c r="A33" s="1"/>
      <c r="B33" s="31">
        <v>23</v>
      </c>
      <c r="C33" s="47" t="s">
        <v>228</v>
      </c>
      <c r="D33" s="41" t="s">
        <v>214</v>
      </c>
      <c r="E33" s="31">
        <v>969307844</v>
      </c>
      <c r="F33" s="31" t="s">
        <v>75</v>
      </c>
      <c r="G33" s="32">
        <v>5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ht="18" thickTop="1" thickBot="1">
      <c r="A34" s="1"/>
      <c r="B34" s="33">
        <v>24</v>
      </c>
      <c r="C34" s="46" t="s">
        <v>229</v>
      </c>
      <c r="D34" s="42" t="s">
        <v>215</v>
      </c>
      <c r="E34" s="33">
        <v>999300754</v>
      </c>
      <c r="F34" s="33" t="s">
        <v>74</v>
      </c>
      <c r="G34" s="34">
        <v>5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 ht="18" thickTop="1" thickBot="1">
      <c r="A35" s="1"/>
      <c r="B35" s="30">
        <v>25</v>
      </c>
      <c r="C35" s="45" t="s">
        <v>230</v>
      </c>
      <c r="D35" s="41" t="s">
        <v>216</v>
      </c>
      <c r="E35" s="31">
        <v>980246048</v>
      </c>
      <c r="F35" s="31" t="s">
        <v>74</v>
      </c>
      <c r="G35" s="32">
        <v>5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 ht="18" thickTop="1" thickBot="1">
      <c r="A36" s="1"/>
      <c r="B36" s="341" t="s">
        <v>67</v>
      </c>
      <c r="C36" s="341"/>
      <c r="D36" s="341"/>
      <c r="E36" s="341"/>
      <c r="F36" s="341"/>
      <c r="G36" s="36">
        <f>SUM(G11:G35)</f>
        <v>150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 ht="15" thickTop="1">
      <c r="A37" s="1"/>
      <c r="B37" s="27"/>
      <c r="C37" s="27"/>
      <c r="D37" s="27"/>
      <c r="E37" s="27"/>
      <c r="F37" s="27"/>
      <c r="G37" s="27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</sheetData>
  <mergeCells count="6">
    <mergeCell ref="B36:F36"/>
    <mergeCell ref="C4:G4"/>
    <mergeCell ref="C5:G5"/>
    <mergeCell ref="C6:G6"/>
    <mergeCell ref="C2:G3"/>
    <mergeCell ref="B8:G9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58048"/>
  </sheetPr>
  <dimension ref="A1:BA900"/>
  <sheetViews>
    <sheetView zoomScale="70" zoomScaleNormal="70" workbookViewId="0">
      <selection activeCell="C44" sqref="C44"/>
    </sheetView>
  </sheetViews>
  <sheetFormatPr baseColWidth="10" defaultColWidth="11" defaultRowHeight="14.5"/>
  <cols>
    <col min="1" max="1" width="11" style="176"/>
    <col min="2" max="2" width="8.54296875" style="2" customWidth="1"/>
    <col min="3" max="3" width="14.453125" style="6" customWidth="1"/>
    <col min="4" max="4" width="40.26953125" bestFit="1" customWidth="1"/>
    <col min="5" max="5" width="10.7265625" style="115" bestFit="1" customWidth="1"/>
    <col min="6" max="6" width="10.54296875" style="115" bestFit="1" customWidth="1"/>
    <col min="7" max="7" width="11.26953125" style="116" customWidth="1"/>
    <col min="8" max="8" width="11" style="171"/>
    <col min="9" max="9" width="21.54296875" style="171" customWidth="1"/>
    <col min="10" max="15" width="11" style="171"/>
  </cols>
  <sheetData>
    <row r="1" spans="1:53" s="2" customFormat="1" ht="15" thickBot="1">
      <c r="A1" s="182"/>
      <c r="B1" s="206" t="s">
        <v>269</v>
      </c>
      <c r="C1" s="1"/>
      <c r="D1" s="1"/>
      <c r="E1" s="1"/>
      <c r="F1" s="1"/>
      <c r="G1" s="7"/>
      <c r="H1" s="192"/>
      <c r="I1" s="192"/>
      <c r="J1" s="192"/>
      <c r="K1" s="192"/>
      <c r="L1" s="192"/>
      <c r="M1" s="192"/>
      <c r="N1" s="192"/>
      <c r="O1" s="192"/>
      <c r="P1" s="7"/>
      <c r="Q1" s="7"/>
    </row>
    <row r="2" spans="1:53" s="2" customFormat="1">
      <c r="A2" s="182"/>
      <c r="B2" s="351" t="s">
        <v>169</v>
      </c>
      <c r="C2" s="352"/>
      <c r="D2" s="352"/>
      <c r="E2" s="352"/>
      <c r="F2" s="353"/>
      <c r="G2" s="7"/>
      <c r="H2" s="192"/>
      <c r="K2" s="173"/>
      <c r="L2" s="192"/>
      <c r="M2" s="192"/>
      <c r="N2" s="192"/>
      <c r="O2" s="192"/>
      <c r="P2" s="7"/>
      <c r="Q2" s="7"/>
    </row>
    <row r="3" spans="1:53" ht="15" thickBot="1">
      <c r="B3" s="354"/>
      <c r="C3" s="355"/>
      <c r="D3" s="355"/>
      <c r="E3" s="355"/>
      <c r="F3" s="356"/>
      <c r="G3" s="1"/>
      <c r="H3" s="173"/>
      <c r="I3" s="173"/>
      <c r="J3" s="173"/>
      <c r="K3" s="173"/>
      <c r="L3" s="173"/>
      <c r="M3" s="173"/>
      <c r="N3" s="173"/>
      <c r="O3" s="173"/>
      <c r="P3" s="1"/>
      <c r="Q3" s="1"/>
    </row>
    <row r="4" spans="1:53" ht="28" thickBot="1">
      <c r="B4" s="342" t="s">
        <v>179</v>
      </c>
      <c r="C4" s="343"/>
      <c r="D4" s="343"/>
      <c r="E4" s="343"/>
      <c r="F4" s="344"/>
      <c r="G4" s="1"/>
      <c r="H4" s="173"/>
      <c r="I4" s="173"/>
      <c r="J4" s="173"/>
      <c r="K4" s="173"/>
      <c r="L4" s="173"/>
      <c r="M4" s="173"/>
      <c r="N4" s="173"/>
      <c r="O4" s="173"/>
      <c r="P4" s="1"/>
      <c r="Q4" s="1"/>
    </row>
    <row r="5" spans="1:53" ht="25.5" thickBot="1">
      <c r="B5" s="345" t="s">
        <v>178</v>
      </c>
      <c r="C5" s="346"/>
      <c r="D5" s="346"/>
      <c r="E5" s="346"/>
      <c r="F5" s="347"/>
      <c r="G5" s="1"/>
      <c r="H5" s="173"/>
      <c r="I5" s="173"/>
      <c r="J5" s="173"/>
      <c r="K5" s="173"/>
      <c r="L5" s="173"/>
      <c r="M5" s="173"/>
      <c r="N5" s="173"/>
      <c r="O5" s="173"/>
      <c r="P5" s="1"/>
      <c r="Q5" s="1"/>
    </row>
    <row r="6" spans="1:53" ht="16" thickBot="1">
      <c r="B6" s="348" t="s">
        <v>171</v>
      </c>
      <c r="C6" s="349"/>
      <c r="D6" s="349"/>
      <c r="E6" s="349"/>
      <c r="F6" s="350"/>
      <c r="G6" s="1"/>
      <c r="H6" s="173"/>
      <c r="I6" s="173"/>
      <c r="J6" s="173"/>
      <c r="K6" s="173"/>
      <c r="L6" s="173"/>
      <c r="M6" s="173"/>
      <c r="N6" s="173"/>
      <c r="O6" s="173"/>
      <c r="P6" s="1"/>
      <c r="Q6" s="1"/>
    </row>
    <row r="7" spans="1:53" ht="15" thickBot="1">
      <c r="B7" s="28"/>
      <c r="C7" s="28"/>
      <c r="D7" s="28"/>
      <c r="E7" s="28"/>
      <c r="F7" s="28"/>
      <c r="G7" s="28"/>
      <c r="H7" s="173"/>
      <c r="I7" s="173"/>
      <c r="J7" s="173"/>
      <c r="K7" s="173"/>
      <c r="L7" s="173"/>
      <c r="M7" s="173"/>
      <c r="N7" s="173"/>
      <c r="O7" s="173"/>
      <c r="P7" s="1"/>
      <c r="Q7" s="1"/>
    </row>
    <row r="8" spans="1:53" ht="18" thickTop="1" thickBot="1">
      <c r="B8" s="364" t="s">
        <v>29</v>
      </c>
      <c r="C8" s="366" t="s">
        <v>30</v>
      </c>
      <c r="D8" s="366"/>
      <c r="E8" s="366"/>
      <c r="F8" s="366"/>
      <c r="G8" s="366"/>
      <c r="H8" s="173"/>
      <c r="I8" s="173"/>
      <c r="J8" s="173"/>
      <c r="K8" s="173"/>
      <c r="L8" s="173"/>
      <c r="M8" s="173"/>
      <c r="N8" s="173"/>
      <c r="O8" s="173"/>
      <c r="P8" s="1"/>
      <c r="Q8" s="1"/>
    </row>
    <row r="9" spans="1:53" ht="18" thickTop="1" thickBot="1">
      <c r="B9" s="364"/>
      <c r="C9" s="365" t="s">
        <v>31</v>
      </c>
      <c r="D9" s="366" t="s">
        <v>32</v>
      </c>
      <c r="E9" s="363" t="s">
        <v>33</v>
      </c>
      <c r="F9" s="363"/>
      <c r="G9" s="112" t="s">
        <v>34</v>
      </c>
      <c r="H9" s="173"/>
      <c r="I9" s="173"/>
      <c r="J9" s="173"/>
      <c r="K9" s="173"/>
      <c r="L9" s="173"/>
      <c r="M9" s="173"/>
      <c r="N9" s="173"/>
      <c r="O9" s="173"/>
      <c r="P9" s="1"/>
      <c r="Q9" s="1"/>
    </row>
    <row r="10" spans="1:53" ht="18" thickTop="1" thickBot="1">
      <c r="B10" s="364"/>
      <c r="C10" s="365"/>
      <c r="D10" s="366"/>
      <c r="E10" s="112" t="s">
        <v>35</v>
      </c>
      <c r="F10" s="112" t="s">
        <v>36</v>
      </c>
      <c r="G10" s="112" t="s">
        <v>33</v>
      </c>
      <c r="H10" s="173"/>
      <c r="I10" s="173"/>
      <c r="J10" s="173"/>
      <c r="K10" s="173"/>
      <c r="L10" s="173"/>
      <c r="M10" s="173"/>
      <c r="N10" s="173"/>
      <c r="O10" s="173"/>
      <c r="P10" s="1"/>
      <c r="Q10" s="1"/>
    </row>
    <row r="11" spans="1:53" ht="18" thickTop="1" thickBot="1">
      <c r="B11" s="97">
        <v>1</v>
      </c>
      <c r="C11" s="98">
        <v>45472</v>
      </c>
      <c r="D11" s="99" t="s">
        <v>89</v>
      </c>
      <c r="E11" s="100">
        <v>200</v>
      </c>
      <c r="F11" s="100"/>
      <c r="G11" s="101">
        <f>E11</f>
        <v>200</v>
      </c>
      <c r="H11" s="173"/>
      <c r="I11" s="193"/>
      <c r="J11" s="174"/>
      <c r="K11" s="173"/>
      <c r="L11" s="173"/>
      <c r="M11" s="173"/>
      <c r="N11" s="173"/>
      <c r="O11" s="173"/>
      <c r="P11" s="1"/>
      <c r="Q11" s="1"/>
    </row>
    <row r="12" spans="1:53" ht="18" thickTop="1" thickBot="1">
      <c r="B12" s="102">
        <v>1</v>
      </c>
      <c r="C12" s="103">
        <v>45472</v>
      </c>
      <c r="D12" s="104" t="s">
        <v>113</v>
      </c>
      <c r="E12" s="105"/>
      <c r="F12" s="105">
        <v>100</v>
      </c>
      <c r="G12" s="101">
        <f t="shared" ref="G12:G75" si="0">G11+E12-F12</f>
        <v>100</v>
      </c>
      <c r="H12" s="173"/>
      <c r="I12" s="173"/>
      <c r="J12" s="173"/>
      <c r="K12" s="173"/>
      <c r="L12" s="173"/>
      <c r="M12" s="173"/>
      <c r="N12" s="173"/>
      <c r="O12" s="173"/>
      <c r="P12" s="1"/>
      <c r="Q12" s="1"/>
    </row>
    <row r="13" spans="1:53" s="70" customFormat="1" ht="18" thickTop="1" thickBot="1">
      <c r="A13" s="176"/>
      <c r="B13" s="97">
        <v>1</v>
      </c>
      <c r="C13" s="98">
        <v>45502</v>
      </c>
      <c r="D13" s="106" t="s">
        <v>256</v>
      </c>
      <c r="E13" s="100">
        <v>20</v>
      </c>
      <c r="F13" s="100"/>
      <c r="G13" s="101">
        <f t="shared" si="0"/>
        <v>120</v>
      </c>
      <c r="H13" s="173"/>
      <c r="I13" s="173"/>
      <c r="J13" s="173"/>
      <c r="K13" s="173"/>
      <c r="L13" s="173"/>
      <c r="M13" s="173"/>
      <c r="N13" s="173"/>
      <c r="O13" s="173"/>
      <c r="P13" s="1"/>
      <c r="Q13" s="1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</row>
    <row r="14" spans="1:53" ht="18" thickTop="1" thickBot="1">
      <c r="B14" s="102">
        <v>2</v>
      </c>
      <c r="C14" s="103">
        <v>45499</v>
      </c>
      <c r="D14" s="104" t="s">
        <v>92</v>
      </c>
      <c r="E14" s="105">
        <v>100</v>
      </c>
      <c r="F14" s="105"/>
      <c r="G14" s="101">
        <f t="shared" si="0"/>
        <v>220</v>
      </c>
      <c r="H14" s="173"/>
      <c r="I14" s="173"/>
      <c r="J14" s="173"/>
      <c r="K14" s="173"/>
      <c r="L14" s="173"/>
      <c r="M14" s="173"/>
      <c r="N14" s="173"/>
      <c r="O14" s="173"/>
      <c r="P14" s="1"/>
      <c r="Q14" s="1"/>
    </row>
    <row r="15" spans="1:53" s="70" customFormat="1" ht="18" thickTop="1" thickBot="1">
      <c r="A15" s="176"/>
      <c r="B15" s="97">
        <v>2</v>
      </c>
      <c r="C15" s="98">
        <v>45499</v>
      </c>
      <c r="D15" s="107" t="s">
        <v>93</v>
      </c>
      <c r="E15" s="100">
        <v>5</v>
      </c>
      <c r="F15" s="100"/>
      <c r="G15" s="101">
        <f t="shared" si="0"/>
        <v>225</v>
      </c>
      <c r="H15" s="173"/>
      <c r="I15" s="173"/>
      <c r="J15" s="173"/>
      <c r="K15" s="173"/>
      <c r="L15" s="173"/>
      <c r="M15" s="173"/>
      <c r="N15" s="173"/>
      <c r="O15" s="173"/>
      <c r="P15" s="1"/>
      <c r="Q15" s="1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</row>
    <row r="16" spans="1:53" ht="18" thickTop="1" thickBot="1">
      <c r="B16" s="102">
        <v>2</v>
      </c>
      <c r="C16" s="103">
        <v>45499</v>
      </c>
      <c r="D16" s="104" t="s">
        <v>114</v>
      </c>
      <c r="E16" s="105"/>
      <c r="F16" s="105">
        <v>100</v>
      </c>
      <c r="G16" s="101">
        <f t="shared" si="0"/>
        <v>125</v>
      </c>
      <c r="H16" s="173"/>
      <c r="I16" s="173"/>
      <c r="J16" s="173"/>
      <c r="K16" s="173"/>
      <c r="L16" s="173"/>
      <c r="M16" s="173"/>
      <c r="N16" s="173"/>
      <c r="O16" s="173"/>
      <c r="P16" s="1"/>
      <c r="Q16" s="1"/>
    </row>
    <row r="17" spans="1:53" ht="18" thickTop="1" thickBot="1">
      <c r="B17" s="97">
        <v>2</v>
      </c>
      <c r="C17" s="98">
        <v>45499</v>
      </c>
      <c r="D17" s="107" t="s">
        <v>115</v>
      </c>
      <c r="E17" s="100"/>
      <c r="F17" s="100">
        <v>100</v>
      </c>
      <c r="G17" s="101">
        <f t="shared" si="0"/>
        <v>25</v>
      </c>
      <c r="H17" s="173"/>
      <c r="I17" s="173"/>
      <c r="J17" s="173"/>
      <c r="K17" s="173"/>
      <c r="L17" s="173"/>
      <c r="M17" s="173"/>
      <c r="N17" s="173"/>
      <c r="O17" s="173"/>
      <c r="P17" s="1"/>
      <c r="Q17" s="1"/>
    </row>
    <row r="18" spans="1:53" ht="18" thickTop="1" thickBot="1">
      <c r="B18" s="102">
        <v>3</v>
      </c>
      <c r="C18" s="103">
        <v>45534</v>
      </c>
      <c r="D18" s="104" t="s">
        <v>90</v>
      </c>
      <c r="E18" s="105">
        <v>125</v>
      </c>
      <c r="F18" s="105"/>
      <c r="G18" s="101">
        <f t="shared" si="0"/>
        <v>150</v>
      </c>
      <c r="H18" s="173"/>
      <c r="I18" s="173"/>
      <c r="J18" s="173"/>
      <c r="K18" s="173"/>
      <c r="L18" s="173"/>
      <c r="M18" s="173"/>
      <c r="N18" s="173"/>
      <c r="O18" s="173"/>
      <c r="P18" s="1"/>
      <c r="Q18" s="1"/>
    </row>
    <row r="19" spans="1:53" s="70" customFormat="1" ht="18" thickTop="1" thickBot="1">
      <c r="A19" s="176"/>
      <c r="B19" s="97">
        <v>3</v>
      </c>
      <c r="C19" s="98">
        <v>45534</v>
      </c>
      <c r="D19" s="106" t="s">
        <v>116</v>
      </c>
      <c r="E19" s="100">
        <v>20</v>
      </c>
      <c r="F19" s="100"/>
      <c r="G19" s="101">
        <f t="shared" si="0"/>
        <v>170</v>
      </c>
      <c r="H19" s="173"/>
      <c r="I19" s="173"/>
      <c r="J19" s="173"/>
      <c r="K19" s="173"/>
      <c r="L19" s="173"/>
      <c r="M19" s="173"/>
      <c r="N19" s="173"/>
      <c r="O19" s="173"/>
      <c r="P19" s="1"/>
      <c r="Q19" s="1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</row>
    <row r="20" spans="1:53" ht="18" thickTop="1" thickBot="1">
      <c r="B20" s="102">
        <v>3</v>
      </c>
      <c r="C20" s="103">
        <v>45534</v>
      </c>
      <c r="D20" s="104" t="s">
        <v>93</v>
      </c>
      <c r="E20" s="105">
        <v>15</v>
      </c>
      <c r="F20" s="105"/>
      <c r="G20" s="101">
        <f t="shared" si="0"/>
        <v>185</v>
      </c>
      <c r="H20" s="173"/>
      <c r="I20" s="173"/>
      <c r="J20" s="173"/>
      <c r="K20" s="173"/>
      <c r="L20" s="173"/>
      <c r="M20" s="173"/>
      <c r="N20" s="173"/>
      <c r="O20" s="173"/>
      <c r="P20" s="1"/>
      <c r="Q20" s="1"/>
    </row>
    <row r="21" spans="1:53" s="70" customFormat="1" ht="18" thickTop="1" thickBot="1">
      <c r="A21" s="176"/>
      <c r="B21" s="97">
        <v>3</v>
      </c>
      <c r="C21" s="98">
        <v>45534</v>
      </c>
      <c r="D21" s="107" t="s">
        <v>91</v>
      </c>
      <c r="E21" s="100"/>
      <c r="F21" s="100">
        <v>100</v>
      </c>
      <c r="G21" s="101">
        <f t="shared" si="0"/>
        <v>85</v>
      </c>
      <c r="H21" s="173"/>
      <c r="I21" s="173"/>
      <c r="J21" s="173"/>
      <c r="K21" s="173"/>
      <c r="L21" s="173"/>
      <c r="M21" s="173"/>
      <c r="N21" s="173"/>
      <c r="O21" s="173"/>
      <c r="P21" s="1"/>
      <c r="Q21" s="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</row>
    <row r="22" spans="1:53" ht="18" thickTop="1" thickBot="1">
      <c r="B22" s="102">
        <v>3</v>
      </c>
      <c r="C22" s="103">
        <v>45534</v>
      </c>
      <c r="D22" s="104" t="s">
        <v>91</v>
      </c>
      <c r="E22" s="105"/>
      <c r="F22" s="105">
        <v>100</v>
      </c>
      <c r="G22" s="101">
        <f t="shared" si="0"/>
        <v>-15</v>
      </c>
      <c r="H22" s="173"/>
      <c r="I22" s="173"/>
      <c r="J22" s="173"/>
      <c r="K22" s="173"/>
      <c r="L22" s="173"/>
      <c r="M22" s="173"/>
      <c r="N22" s="173"/>
      <c r="O22" s="173"/>
      <c r="P22" s="1"/>
      <c r="Q22" s="1"/>
    </row>
    <row r="23" spans="1:53" s="70" customFormat="1" ht="18" thickTop="1" thickBot="1">
      <c r="A23" s="176"/>
      <c r="B23" s="97">
        <v>3</v>
      </c>
      <c r="C23" s="98">
        <v>45562</v>
      </c>
      <c r="D23" s="107" t="s">
        <v>94</v>
      </c>
      <c r="E23" s="100">
        <v>145</v>
      </c>
      <c r="F23" s="100"/>
      <c r="G23" s="101">
        <f t="shared" si="0"/>
        <v>130</v>
      </c>
      <c r="H23" s="173"/>
      <c r="I23" s="173"/>
      <c r="J23" s="173"/>
      <c r="K23" s="173"/>
      <c r="L23" s="173"/>
      <c r="M23" s="173"/>
      <c r="N23" s="173"/>
      <c r="O23" s="173"/>
      <c r="P23" s="1"/>
      <c r="Q23" s="1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</row>
    <row r="24" spans="1:53" ht="18" thickTop="1" thickBot="1">
      <c r="B24" s="102">
        <v>4</v>
      </c>
      <c r="C24" s="103">
        <v>45562</v>
      </c>
      <c r="D24" s="106" t="s">
        <v>95</v>
      </c>
      <c r="E24" s="105">
        <v>20</v>
      </c>
      <c r="F24" s="105"/>
      <c r="G24" s="101">
        <f t="shared" si="0"/>
        <v>150</v>
      </c>
      <c r="H24" s="173"/>
      <c r="I24" s="173"/>
      <c r="J24" s="173"/>
      <c r="K24" s="173"/>
      <c r="L24" s="173"/>
      <c r="M24" s="173"/>
      <c r="N24" s="173"/>
      <c r="O24" s="173"/>
      <c r="P24" s="1"/>
      <c r="Q24" s="1"/>
    </row>
    <row r="25" spans="1:53" s="70" customFormat="1" ht="18" thickTop="1" thickBot="1">
      <c r="A25" s="176"/>
      <c r="B25" s="97">
        <v>4</v>
      </c>
      <c r="C25" s="98">
        <v>45562</v>
      </c>
      <c r="D25" s="107" t="s">
        <v>93</v>
      </c>
      <c r="E25" s="100">
        <v>25</v>
      </c>
      <c r="F25" s="100"/>
      <c r="G25" s="101">
        <f t="shared" si="0"/>
        <v>175</v>
      </c>
      <c r="H25" s="173"/>
      <c r="I25" s="173"/>
      <c r="J25" s="173"/>
      <c r="K25" s="173"/>
      <c r="L25" s="173"/>
      <c r="M25" s="173"/>
      <c r="N25" s="173"/>
      <c r="O25" s="173"/>
      <c r="P25" s="1"/>
      <c r="Q25" s="1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</row>
    <row r="26" spans="1:53" ht="18" thickTop="1" thickBot="1">
      <c r="B26" s="102">
        <v>4</v>
      </c>
      <c r="C26" s="103">
        <v>45562</v>
      </c>
      <c r="D26" s="104" t="s">
        <v>96</v>
      </c>
      <c r="E26" s="105">
        <v>100</v>
      </c>
      <c r="F26" s="105"/>
      <c r="G26" s="101">
        <f t="shared" si="0"/>
        <v>275</v>
      </c>
      <c r="H26" s="173"/>
      <c r="I26" s="173"/>
      <c r="J26" s="173"/>
      <c r="K26" s="173"/>
      <c r="L26" s="173"/>
      <c r="M26" s="173"/>
      <c r="N26" s="173"/>
      <c r="O26" s="173"/>
      <c r="P26" s="1"/>
      <c r="Q26" s="1"/>
    </row>
    <row r="27" spans="1:53" ht="18" thickTop="1" thickBot="1">
      <c r="B27" s="97">
        <v>4</v>
      </c>
      <c r="C27" s="98">
        <v>45562</v>
      </c>
      <c r="D27" s="107" t="s">
        <v>91</v>
      </c>
      <c r="E27" s="100"/>
      <c r="F27" s="100">
        <v>100</v>
      </c>
      <c r="G27" s="101">
        <f t="shared" si="0"/>
        <v>175</v>
      </c>
      <c r="H27" s="173"/>
      <c r="I27" s="173"/>
      <c r="J27" s="173"/>
      <c r="K27" s="173"/>
      <c r="L27" s="173"/>
      <c r="M27" s="173"/>
      <c r="N27" s="173"/>
      <c r="O27" s="173"/>
      <c r="P27" s="1"/>
      <c r="Q27" s="1"/>
    </row>
    <row r="28" spans="1:53" s="70" customFormat="1" ht="18" thickTop="1" thickBot="1">
      <c r="A28" s="176"/>
      <c r="B28" s="102">
        <v>4</v>
      </c>
      <c r="C28" s="103">
        <v>45562</v>
      </c>
      <c r="D28" s="104" t="s">
        <v>91</v>
      </c>
      <c r="E28" s="105"/>
      <c r="F28" s="105">
        <v>100</v>
      </c>
      <c r="G28" s="101">
        <f t="shared" si="0"/>
        <v>75</v>
      </c>
      <c r="H28" s="173"/>
      <c r="I28" s="173"/>
      <c r="J28" s="173"/>
      <c r="K28" s="173"/>
      <c r="L28" s="173"/>
      <c r="M28" s="173"/>
      <c r="N28" s="173"/>
      <c r="O28" s="173"/>
      <c r="P28" s="1"/>
      <c r="Q28" s="1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</row>
    <row r="29" spans="1:53" ht="18" thickTop="1" thickBot="1">
      <c r="B29" s="97">
        <v>4</v>
      </c>
      <c r="C29" s="98">
        <v>45562</v>
      </c>
      <c r="D29" s="107" t="s">
        <v>91</v>
      </c>
      <c r="E29" s="100"/>
      <c r="F29" s="100">
        <v>100</v>
      </c>
      <c r="G29" s="101">
        <f t="shared" si="0"/>
        <v>-25</v>
      </c>
      <c r="H29" s="173"/>
      <c r="I29" s="173"/>
      <c r="J29" s="173"/>
      <c r="K29" s="173"/>
      <c r="L29" s="173"/>
      <c r="M29" s="173"/>
      <c r="N29" s="173"/>
      <c r="O29" s="173"/>
      <c r="P29" s="1"/>
      <c r="Q29" s="1"/>
    </row>
    <row r="30" spans="1:53" s="70" customFormat="1" ht="18" thickTop="1" thickBot="1">
      <c r="A30" s="176"/>
      <c r="B30" s="102">
        <v>5</v>
      </c>
      <c r="C30" s="103">
        <v>45589</v>
      </c>
      <c r="D30" s="104" t="s">
        <v>97</v>
      </c>
      <c r="E30" s="105">
        <v>125</v>
      </c>
      <c r="F30" s="105"/>
      <c r="G30" s="101">
        <f t="shared" si="0"/>
        <v>100</v>
      </c>
      <c r="H30" s="173"/>
      <c r="I30" s="173"/>
      <c r="J30" s="173"/>
      <c r="K30" s="173"/>
      <c r="L30" s="173"/>
      <c r="M30" s="173"/>
      <c r="N30" s="173"/>
      <c r="O30" s="173"/>
      <c r="P30" s="1"/>
      <c r="Q30" s="1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</row>
    <row r="31" spans="1:53" ht="18" thickTop="1" thickBot="1">
      <c r="B31" s="97">
        <v>5</v>
      </c>
      <c r="C31" s="98">
        <v>45589</v>
      </c>
      <c r="D31" s="107" t="s">
        <v>98</v>
      </c>
      <c r="E31" s="100">
        <v>100</v>
      </c>
      <c r="F31" s="100"/>
      <c r="G31" s="101">
        <f t="shared" si="0"/>
        <v>200</v>
      </c>
      <c r="H31" s="173"/>
      <c r="I31" s="173"/>
      <c r="J31" s="173"/>
      <c r="K31" s="173"/>
      <c r="L31" s="173"/>
      <c r="M31" s="173"/>
      <c r="N31" s="173"/>
      <c r="O31" s="173"/>
      <c r="P31" s="1"/>
      <c r="Q31" s="1"/>
    </row>
    <row r="32" spans="1:53" s="70" customFormat="1" ht="18" thickTop="1" thickBot="1">
      <c r="A32" s="176"/>
      <c r="B32" s="102">
        <v>5</v>
      </c>
      <c r="C32" s="103">
        <v>45589</v>
      </c>
      <c r="D32" s="104" t="s">
        <v>99</v>
      </c>
      <c r="E32" s="105">
        <v>100</v>
      </c>
      <c r="F32" s="105"/>
      <c r="G32" s="101">
        <f t="shared" si="0"/>
        <v>300</v>
      </c>
      <c r="H32" s="173"/>
      <c r="I32" s="173"/>
      <c r="J32" s="173"/>
      <c r="K32" s="173"/>
      <c r="L32" s="173"/>
      <c r="M32" s="173"/>
      <c r="N32" s="173"/>
      <c r="O32" s="173"/>
      <c r="P32" s="1"/>
      <c r="Q32" s="1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</row>
    <row r="33" spans="1:53" ht="18" thickTop="1" thickBot="1">
      <c r="B33" s="97">
        <v>5</v>
      </c>
      <c r="C33" s="98">
        <v>45589</v>
      </c>
      <c r="D33" s="107" t="s">
        <v>93</v>
      </c>
      <c r="E33" s="100">
        <v>35</v>
      </c>
      <c r="F33" s="100"/>
      <c r="G33" s="101">
        <f t="shared" si="0"/>
        <v>335</v>
      </c>
      <c r="H33" s="314">
        <f>+SUM(E31:E33)</f>
        <v>235</v>
      </c>
      <c r="I33" s="173"/>
      <c r="J33" s="173"/>
      <c r="K33" s="173"/>
      <c r="L33" s="173"/>
      <c r="M33" s="173"/>
      <c r="N33" s="173"/>
      <c r="O33" s="173"/>
      <c r="P33" s="1"/>
      <c r="Q33" s="1"/>
    </row>
    <row r="34" spans="1:53" s="70" customFormat="1" ht="18" thickTop="1" thickBot="1">
      <c r="A34" s="176"/>
      <c r="B34" s="97">
        <v>5</v>
      </c>
      <c r="C34" s="98">
        <v>45589</v>
      </c>
      <c r="D34" s="107" t="s">
        <v>101</v>
      </c>
      <c r="E34" s="100"/>
      <c r="F34" s="100">
        <v>100</v>
      </c>
      <c r="G34" s="101">
        <f t="shared" si="0"/>
        <v>235</v>
      </c>
      <c r="H34" s="173"/>
      <c r="I34" s="173"/>
      <c r="J34" s="173"/>
      <c r="K34" s="173"/>
      <c r="L34" s="173"/>
      <c r="M34" s="173"/>
      <c r="N34" s="173"/>
      <c r="O34" s="173"/>
      <c r="P34" s="1"/>
      <c r="Q34" s="1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</row>
    <row r="35" spans="1:53" ht="18" thickTop="1" thickBot="1">
      <c r="B35" s="102">
        <v>5</v>
      </c>
      <c r="C35" s="103">
        <v>45589</v>
      </c>
      <c r="D35" s="104" t="s">
        <v>100</v>
      </c>
      <c r="E35" s="105"/>
      <c r="F35" s="105">
        <v>180</v>
      </c>
      <c r="G35" s="101">
        <f t="shared" si="0"/>
        <v>55</v>
      </c>
      <c r="H35" s="173"/>
      <c r="I35" s="173"/>
      <c r="J35" s="173"/>
      <c r="K35" s="173"/>
      <c r="L35" s="173"/>
      <c r="M35" s="173"/>
      <c r="N35" s="173"/>
      <c r="O35" s="173"/>
      <c r="P35" s="1"/>
      <c r="Q35" s="1"/>
    </row>
    <row r="36" spans="1:53" s="70" customFormat="1" ht="18" thickTop="1" thickBot="1">
      <c r="A36" s="176"/>
      <c r="B36" s="97">
        <v>5</v>
      </c>
      <c r="C36" s="98">
        <v>45589</v>
      </c>
      <c r="D36" s="107" t="s">
        <v>102</v>
      </c>
      <c r="E36" s="100"/>
      <c r="F36" s="100">
        <v>100</v>
      </c>
      <c r="G36" s="101">
        <f t="shared" si="0"/>
        <v>-45</v>
      </c>
      <c r="H36" s="173"/>
      <c r="I36" s="173"/>
      <c r="J36" s="173"/>
      <c r="K36" s="173"/>
      <c r="L36" s="173"/>
      <c r="M36" s="173"/>
      <c r="N36" s="173"/>
      <c r="O36" s="173"/>
      <c r="P36" s="1"/>
      <c r="Q36" s="1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</row>
    <row r="37" spans="1:53" s="70" customFormat="1" ht="18" thickTop="1" thickBot="1">
      <c r="A37" s="176"/>
      <c r="B37" s="102">
        <v>6</v>
      </c>
      <c r="C37" s="103">
        <v>45625</v>
      </c>
      <c r="D37" s="104" t="s">
        <v>97</v>
      </c>
      <c r="E37" s="105">
        <v>125</v>
      </c>
      <c r="F37" s="105"/>
      <c r="G37" s="101">
        <f t="shared" si="0"/>
        <v>80</v>
      </c>
      <c r="H37" s="173"/>
      <c r="I37" s="173"/>
      <c r="J37" s="173"/>
      <c r="K37" s="173"/>
      <c r="L37" s="173"/>
      <c r="M37" s="173"/>
      <c r="N37" s="173"/>
      <c r="O37" s="173"/>
      <c r="P37" s="1"/>
      <c r="Q37" s="1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</row>
    <row r="38" spans="1:53" ht="18" thickTop="1" thickBot="1">
      <c r="B38" s="97">
        <v>6</v>
      </c>
      <c r="C38" s="98">
        <v>45625</v>
      </c>
      <c r="D38" s="107" t="s">
        <v>103</v>
      </c>
      <c r="E38" s="100">
        <v>100</v>
      </c>
      <c r="F38" s="100"/>
      <c r="G38" s="101">
        <f t="shared" si="0"/>
        <v>180</v>
      </c>
      <c r="H38" s="173"/>
      <c r="I38" s="173"/>
      <c r="J38" s="173"/>
      <c r="K38" s="173"/>
      <c r="L38" s="173"/>
      <c r="M38" s="173"/>
      <c r="N38" s="173"/>
      <c r="O38" s="173"/>
      <c r="P38" s="1"/>
      <c r="Q38" s="1"/>
    </row>
    <row r="39" spans="1:53" s="70" customFormat="1" ht="18" thickTop="1" thickBot="1">
      <c r="A39" s="176"/>
      <c r="B39" s="102">
        <v>6</v>
      </c>
      <c r="C39" s="103">
        <v>45625</v>
      </c>
      <c r="D39" s="104" t="s">
        <v>104</v>
      </c>
      <c r="E39" s="105">
        <v>100</v>
      </c>
      <c r="F39" s="105"/>
      <c r="G39" s="101">
        <f t="shared" si="0"/>
        <v>280</v>
      </c>
      <c r="H39" s="173"/>
      <c r="I39" s="173"/>
      <c r="J39" s="173"/>
      <c r="K39" s="173"/>
      <c r="L39" s="173"/>
      <c r="M39" s="173"/>
      <c r="N39" s="173"/>
      <c r="O39" s="173"/>
      <c r="P39" s="1"/>
      <c r="Q39" s="1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</row>
    <row r="40" spans="1:53" ht="18" thickTop="1" thickBot="1">
      <c r="B40" s="97">
        <v>6</v>
      </c>
      <c r="C40" s="98">
        <v>45625</v>
      </c>
      <c r="D40" s="107" t="s">
        <v>93</v>
      </c>
      <c r="E40" s="100">
        <v>44</v>
      </c>
      <c r="F40" s="100"/>
      <c r="G40" s="101">
        <f t="shared" si="0"/>
        <v>324</v>
      </c>
      <c r="H40" s="314">
        <f>+SUM(E38:E40)</f>
        <v>244</v>
      </c>
      <c r="I40" s="173"/>
      <c r="J40" s="173"/>
      <c r="K40" s="173"/>
      <c r="L40" s="173"/>
      <c r="M40" s="173"/>
      <c r="N40" s="173"/>
      <c r="O40" s="173"/>
      <c r="P40" s="1"/>
      <c r="Q40" s="1"/>
    </row>
    <row r="41" spans="1:53" s="70" customFormat="1" ht="18" thickTop="1" thickBot="1">
      <c r="A41" s="176"/>
      <c r="B41" s="102">
        <v>6</v>
      </c>
      <c r="C41" s="103">
        <v>45625</v>
      </c>
      <c r="D41" s="104" t="s">
        <v>105</v>
      </c>
      <c r="E41" s="105"/>
      <c r="F41" s="105">
        <v>200</v>
      </c>
      <c r="G41" s="101">
        <f t="shared" si="0"/>
        <v>124</v>
      </c>
      <c r="H41" s="173"/>
      <c r="I41" s="173"/>
      <c r="J41" s="174"/>
      <c r="K41" s="173"/>
      <c r="L41" s="173"/>
      <c r="M41" s="173"/>
      <c r="N41" s="173"/>
      <c r="O41" s="173"/>
      <c r="P41" s="1"/>
      <c r="Q41" s="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</row>
    <row r="42" spans="1:53" ht="18" thickTop="1" thickBot="1">
      <c r="B42" s="97">
        <v>6</v>
      </c>
      <c r="C42" s="98">
        <v>45625</v>
      </c>
      <c r="D42" s="107" t="s">
        <v>106</v>
      </c>
      <c r="E42" s="100"/>
      <c r="F42" s="100">
        <v>100</v>
      </c>
      <c r="G42" s="101">
        <f t="shared" si="0"/>
        <v>24</v>
      </c>
      <c r="H42" s="173"/>
      <c r="I42" s="173"/>
      <c r="J42" s="173"/>
      <c r="K42" s="173"/>
      <c r="L42" s="173"/>
      <c r="M42" s="173"/>
      <c r="N42" s="173"/>
      <c r="O42" s="173"/>
      <c r="P42" s="1"/>
      <c r="Q42" s="1"/>
    </row>
    <row r="43" spans="1:53" s="70" customFormat="1" ht="18" thickTop="1" thickBot="1">
      <c r="A43" s="176"/>
      <c r="B43" s="102">
        <v>6</v>
      </c>
      <c r="C43" s="103">
        <v>45625</v>
      </c>
      <c r="D43" s="104" t="s">
        <v>107</v>
      </c>
      <c r="E43" s="105"/>
      <c r="F43" s="105">
        <v>80</v>
      </c>
      <c r="G43" s="101">
        <f t="shared" si="0"/>
        <v>-56</v>
      </c>
      <c r="H43" s="173"/>
      <c r="I43" s="173"/>
      <c r="J43" s="173"/>
      <c r="K43" s="173"/>
      <c r="L43" s="173"/>
      <c r="M43" s="173"/>
      <c r="N43" s="173"/>
      <c r="O43" s="173"/>
      <c r="P43" s="1"/>
      <c r="Q43" s="1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</row>
    <row r="44" spans="1:53" ht="18" thickTop="1" thickBot="1">
      <c r="B44" s="102">
        <v>7</v>
      </c>
      <c r="C44" s="103">
        <v>45653</v>
      </c>
      <c r="D44" s="104" t="s">
        <v>97</v>
      </c>
      <c r="E44" s="105">
        <v>125</v>
      </c>
      <c r="F44" s="105"/>
      <c r="G44" s="101">
        <f t="shared" si="0"/>
        <v>69</v>
      </c>
      <c r="H44" s="173"/>
      <c r="I44" s="173"/>
      <c r="J44" s="173"/>
      <c r="K44" s="173"/>
      <c r="L44" s="173"/>
      <c r="M44" s="173"/>
      <c r="N44" s="173"/>
      <c r="O44" s="173"/>
      <c r="P44" s="1"/>
      <c r="Q44" s="1"/>
    </row>
    <row r="45" spans="1:53" s="70" customFormat="1" ht="18" thickTop="1" thickBot="1">
      <c r="A45" s="176"/>
      <c r="B45" s="97">
        <v>7</v>
      </c>
      <c r="C45" s="98">
        <v>45653</v>
      </c>
      <c r="D45" s="107" t="s">
        <v>108</v>
      </c>
      <c r="E45" s="100">
        <v>100</v>
      </c>
      <c r="F45" s="100"/>
      <c r="G45" s="101">
        <f t="shared" si="0"/>
        <v>169</v>
      </c>
      <c r="H45" s="173"/>
      <c r="I45" s="173"/>
      <c r="J45" s="173"/>
      <c r="K45" s="173"/>
      <c r="L45" s="173"/>
      <c r="M45" s="173"/>
      <c r="N45" s="173"/>
      <c r="O45" s="173"/>
      <c r="P45" s="1"/>
      <c r="Q45" s="1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 spans="1:53" ht="18" thickTop="1" thickBot="1">
      <c r="B46" s="102">
        <v>7</v>
      </c>
      <c r="C46" s="103">
        <v>45653</v>
      </c>
      <c r="D46" s="104" t="s">
        <v>109</v>
      </c>
      <c r="E46" s="105">
        <v>100</v>
      </c>
      <c r="F46" s="105"/>
      <c r="G46" s="101">
        <f t="shared" si="0"/>
        <v>269</v>
      </c>
      <c r="H46" s="173"/>
      <c r="I46" s="173"/>
      <c r="J46" s="173"/>
      <c r="K46" s="173"/>
      <c r="L46" s="173"/>
      <c r="M46" s="173"/>
      <c r="N46" s="173"/>
      <c r="O46" s="173"/>
      <c r="P46" s="1"/>
      <c r="Q46" s="1"/>
    </row>
    <row r="47" spans="1:53" s="70" customFormat="1" ht="18" thickTop="1" thickBot="1">
      <c r="A47" s="176"/>
      <c r="B47" s="97">
        <v>7</v>
      </c>
      <c r="C47" s="98">
        <v>45653</v>
      </c>
      <c r="D47" s="107" t="s">
        <v>110</v>
      </c>
      <c r="E47" s="100">
        <v>100</v>
      </c>
      <c r="F47" s="100"/>
      <c r="G47" s="101">
        <f t="shared" si="0"/>
        <v>369</v>
      </c>
      <c r="H47" s="173"/>
      <c r="I47" s="173"/>
      <c r="J47" s="173"/>
      <c r="K47" s="173"/>
      <c r="L47" s="173"/>
      <c r="M47" s="173"/>
      <c r="N47" s="173"/>
      <c r="O47" s="173"/>
      <c r="P47" s="1"/>
      <c r="Q47" s="1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ht="18" thickTop="1" thickBot="1">
      <c r="B48" s="102">
        <v>7</v>
      </c>
      <c r="C48" s="103">
        <v>45653</v>
      </c>
      <c r="D48" s="104" t="s">
        <v>93</v>
      </c>
      <c r="E48" s="105">
        <v>53</v>
      </c>
      <c r="F48" s="105"/>
      <c r="G48" s="101">
        <f t="shared" si="0"/>
        <v>422</v>
      </c>
      <c r="H48" s="314">
        <f>+SUM(E45:E48)</f>
        <v>353</v>
      </c>
      <c r="I48" s="173"/>
      <c r="J48" s="173"/>
      <c r="K48" s="173"/>
      <c r="L48" s="173"/>
      <c r="M48" s="173"/>
      <c r="N48" s="173"/>
      <c r="O48" s="173"/>
      <c r="P48" s="1"/>
      <c r="Q48" s="1"/>
    </row>
    <row r="49" spans="1:53" s="70" customFormat="1" ht="18" thickTop="1" thickBot="1">
      <c r="A49" s="176"/>
      <c r="B49" s="97">
        <v>7</v>
      </c>
      <c r="C49" s="98">
        <v>45653</v>
      </c>
      <c r="D49" s="107" t="s">
        <v>111</v>
      </c>
      <c r="E49" s="100"/>
      <c r="F49" s="100">
        <v>200</v>
      </c>
      <c r="G49" s="101">
        <f t="shared" si="0"/>
        <v>222</v>
      </c>
      <c r="H49" s="173"/>
      <c r="I49" s="173"/>
      <c r="J49" s="173"/>
      <c r="K49" s="173"/>
      <c r="L49" s="173"/>
      <c r="M49" s="173"/>
      <c r="N49" s="173"/>
      <c r="O49" s="173"/>
      <c r="P49" s="1"/>
      <c r="Q49" s="1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1:53" ht="18" thickTop="1" thickBot="1">
      <c r="B50" s="102">
        <v>7</v>
      </c>
      <c r="C50" s="103">
        <v>45653</v>
      </c>
      <c r="D50" s="104" t="s">
        <v>112</v>
      </c>
      <c r="E50" s="105"/>
      <c r="F50" s="105">
        <v>200</v>
      </c>
      <c r="G50" s="101">
        <f t="shared" si="0"/>
        <v>22</v>
      </c>
      <c r="H50" s="173"/>
      <c r="I50" s="173"/>
      <c r="J50" s="173"/>
      <c r="K50" s="173"/>
      <c r="L50" s="173"/>
      <c r="M50" s="173"/>
      <c r="N50" s="173"/>
      <c r="O50" s="173"/>
      <c r="P50" s="1"/>
      <c r="Q50" s="1"/>
    </row>
    <row r="51" spans="1:53" s="70" customFormat="1" ht="18" thickTop="1" thickBot="1">
      <c r="A51" s="176"/>
      <c r="B51" s="97">
        <v>8</v>
      </c>
      <c r="C51" s="98">
        <v>45688</v>
      </c>
      <c r="D51" s="107" t="s">
        <v>97</v>
      </c>
      <c r="E51" s="100">
        <v>125</v>
      </c>
      <c r="F51" s="100"/>
      <c r="G51" s="101">
        <f t="shared" si="0"/>
        <v>147</v>
      </c>
      <c r="H51" s="173"/>
      <c r="I51" s="173"/>
      <c r="J51" s="173"/>
      <c r="K51" s="173"/>
      <c r="L51" s="173"/>
      <c r="M51" s="173"/>
      <c r="N51" s="173"/>
      <c r="O51" s="173"/>
      <c r="P51" s="1"/>
      <c r="Q51" s="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1:53" ht="18" thickTop="1" thickBot="1">
      <c r="B52" s="102">
        <v>8</v>
      </c>
      <c r="C52" s="103">
        <v>45688</v>
      </c>
      <c r="D52" s="104" t="s">
        <v>98</v>
      </c>
      <c r="E52" s="105">
        <v>180</v>
      </c>
      <c r="F52" s="105"/>
      <c r="G52" s="101">
        <f t="shared" si="0"/>
        <v>327</v>
      </c>
      <c r="H52" s="173"/>
      <c r="I52" s="173"/>
      <c r="J52" s="173"/>
      <c r="K52" s="173"/>
      <c r="L52" s="173"/>
      <c r="M52" s="173"/>
      <c r="N52" s="173"/>
      <c r="O52" s="173"/>
      <c r="P52" s="1"/>
      <c r="Q52" s="1"/>
    </row>
    <row r="53" spans="1:53" s="70" customFormat="1" ht="18" thickTop="1" thickBot="1">
      <c r="A53" s="176"/>
      <c r="B53" s="97">
        <v>8</v>
      </c>
      <c r="C53" s="98">
        <v>45688</v>
      </c>
      <c r="D53" s="107" t="s">
        <v>117</v>
      </c>
      <c r="E53" s="100">
        <v>100</v>
      </c>
      <c r="F53" s="100"/>
      <c r="G53" s="101">
        <f t="shared" si="0"/>
        <v>427</v>
      </c>
      <c r="H53" s="173"/>
      <c r="I53" s="173"/>
      <c r="J53" s="173"/>
      <c r="K53" s="173"/>
      <c r="L53" s="173"/>
      <c r="M53" s="173"/>
      <c r="N53" s="173"/>
      <c r="O53" s="173"/>
      <c r="P53" s="1"/>
      <c r="Q53" s="1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</row>
    <row r="54" spans="1:53" ht="18" thickTop="1" thickBot="1">
      <c r="B54" s="102">
        <v>8</v>
      </c>
      <c r="C54" s="103">
        <v>45688</v>
      </c>
      <c r="D54" s="104" t="s">
        <v>118</v>
      </c>
      <c r="E54" s="105">
        <v>100</v>
      </c>
      <c r="F54" s="105"/>
      <c r="G54" s="101">
        <f t="shared" si="0"/>
        <v>527</v>
      </c>
      <c r="H54" s="173"/>
      <c r="I54" s="173"/>
      <c r="J54" s="173"/>
      <c r="K54" s="173"/>
      <c r="L54" s="173"/>
      <c r="M54" s="173"/>
      <c r="N54" s="173"/>
      <c r="O54" s="173"/>
      <c r="P54" s="1"/>
      <c r="Q54" s="1"/>
    </row>
    <row r="55" spans="1:53" s="70" customFormat="1" ht="18" thickTop="1" thickBot="1">
      <c r="A55" s="176"/>
      <c r="B55" s="97">
        <v>8</v>
      </c>
      <c r="C55" s="98">
        <v>45688</v>
      </c>
      <c r="D55" s="107" t="s">
        <v>119</v>
      </c>
      <c r="E55" s="100">
        <v>200</v>
      </c>
      <c r="F55" s="100"/>
      <c r="G55" s="101">
        <f t="shared" si="0"/>
        <v>727</v>
      </c>
      <c r="H55" s="173"/>
      <c r="I55" s="173"/>
      <c r="J55" s="173"/>
      <c r="K55" s="173"/>
      <c r="L55" s="173"/>
      <c r="M55" s="173"/>
      <c r="N55" s="173"/>
      <c r="O55" s="173"/>
      <c r="P55" s="1"/>
      <c r="Q55" s="1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1:53" ht="18" thickTop="1" thickBot="1">
      <c r="B56" s="102">
        <v>8</v>
      </c>
      <c r="C56" s="103">
        <v>45688</v>
      </c>
      <c r="D56" s="104" t="s">
        <v>93</v>
      </c>
      <c r="E56" s="105">
        <v>58</v>
      </c>
      <c r="F56" s="105"/>
      <c r="G56" s="101">
        <f t="shared" si="0"/>
        <v>785</v>
      </c>
      <c r="H56" s="314">
        <f>+SUM(E52:E56)</f>
        <v>638</v>
      </c>
      <c r="I56" s="173"/>
      <c r="J56" s="173"/>
      <c r="K56" s="173"/>
      <c r="L56" s="173"/>
      <c r="M56" s="173"/>
      <c r="N56" s="173"/>
      <c r="O56" s="173"/>
      <c r="P56" s="1"/>
      <c r="Q56" s="1"/>
    </row>
    <row r="57" spans="1:53" s="70" customFormat="1" ht="18" thickTop="1" thickBot="1">
      <c r="A57" s="176"/>
      <c r="B57" s="97">
        <v>8</v>
      </c>
      <c r="C57" s="98">
        <v>45688</v>
      </c>
      <c r="D57" s="107" t="s">
        <v>120</v>
      </c>
      <c r="E57" s="100"/>
      <c r="F57" s="100">
        <v>100</v>
      </c>
      <c r="G57" s="101">
        <f t="shared" si="0"/>
        <v>685</v>
      </c>
      <c r="H57" s="173"/>
      <c r="I57" s="173"/>
      <c r="J57" s="173"/>
      <c r="K57" s="173"/>
      <c r="L57" s="173"/>
      <c r="M57" s="173"/>
      <c r="N57" s="173"/>
      <c r="O57" s="173"/>
      <c r="P57" s="1"/>
      <c r="Q57" s="1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1:53" ht="18" thickTop="1" thickBot="1">
      <c r="B58" s="102">
        <v>8</v>
      </c>
      <c r="C58" s="103">
        <v>45688</v>
      </c>
      <c r="D58" s="104" t="s">
        <v>121</v>
      </c>
      <c r="E58" s="105"/>
      <c r="F58" s="105">
        <v>100</v>
      </c>
      <c r="G58" s="101">
        <f t="shared" si="0"/>
        <v>585</v>
      </c>
      <c r="H58" s="173"/>
      <c r="I58" s="173"/>
      <c r="J58" s="173"/>
      <c r="K58" s="173"/>
      <c r="L58" s="173"/>
      <c r="M58" s="173"/>
      <c r="N58" s="173"/>
      <c r="O58" s="173"/>
      <c r="P58" s="1"/>
      <c r="Q58" s="1"/>
    </row>
    <row r="59" spans="1:53" s="70" customFormat="1" ht="18" thickTop="1" thickBot="1">
      <c r="A59" s="176"/>
      <c r="B59" s="97">
        <v>8</v>
      </c>
      <c r="C59" s="98">
        <v>45688</v>
      </c>
      <c r="D59" s="107" t="s">
        <v>122</v>
      </c>
      <c r="E59" s="100"/>
      <c r="F59" s="100">
        <v>200</v>
      </c>
      <c r="G59" s="101">
        <f t="shared" si="0"/>
        <v>385</v>
      </c>
      <c r="H59" s="173"/>
      <c r="I59" s="173"/>
      <c r="J59" s="173"/>
      <c r="K59" s="173"/>
      <c r="L59" s="173"/>
      <c r="M59" s="173"/>
      <c r="N59" s="173"/>
      <c r="O59" s="173"/>
      <c r="P59" s="1"/>
      <c r="Q59" s="1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1:53" ht="18" thickTop="1" thickBot="1">
      <c r="B60" s="102">
        <v>8</v>
      </c>
      <c r="C60" s="103">
        <v>45688</v>
      </c>
      <c r="D60" s="104" t="s">
        <v>100</v>
      </c>
      <c r="E60" s="105"/>
      <c r="F60" s="105">
        <v>200</v>
      </c>
      <c r="G60" s="101">
        <f t="shared" si="0"/>
        <v>185</v>
      </c>
      <c r="H60" s="173"/>
      <c r="I60" s="173"/>
      <c r="J60" s="173"/>
      <c r="K60" s="173"/>
      <c r="L60" s="173"/>
      <c r="M60" s="173"/>
      <c r="N60" s="173"/>
      <c r="O60" s="173"/>
      <c r="P60" s="1"/>
      <c r="Q60" s="1"/>
    </row>
    <row r="61" spans="1:53" s="70" customFormat="1" ht="18" thickTop="1" thickBot="1">
      <c r="A61" s="176"/>
      <c r="B61" s="97">
        <v>8</v>
      </c>
      <c r="C61" s="98">
        <v>45688</v>
      </c>
      <c r="D61" s="107" t="s">
        <v>123</v>
      </c>
      <c r="E61" s="100"/>
      <c r="F61" s="100">
        <v>100</v>
      </c>
      <c r="G61" s="101">
        <f t="shared" si="0"/>
        <v>85</v>
      </c>
      <c r="H61" s="173"/>
      <c r="I61" s="173"/>
      <c r="J61" s="173"/>
      <c r="K61" s="173"/>
      <c r="L61" s="173"/>
      <c r="M61" s="173"/>
      <c r="N61" s="173"/>
      <c r="O61" s="173"/>
      <c r="P61" s="1"/>
      <c r="Q61" s="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1:53" ht="18" thickTop="1" thickBot="1">
      <c r="B62" s="102">
        <v>8</v>
      </c>
      <c r="C62" s="103">
        <v>45688</v>
      </c>
      <c r="D62" s="104" t="s">
        <v>124</v>
      </c>
      <c r="E62" s="105"/>
      <c r="F62" s="105">
        <v>100</v>
      </c>
      <c r="G62" s="101">
        <f t="shared" si="0"/>
        <v>-15</v>
      </c>
      <c r="H62" s="173"/>
      <c r="I62" s="173"/>
      <c r="J62" s="173"/>
      <c r="K62" s="173"/>
      <c r="L62" s="173"/>
      <c r="M62" s="173"/>
      <c r="N62" s="173"/>
      <c r="O62" s="173"/>
      <c r="P62" s="1"/>
      <c r="Q62" s="1"/>
    </row>
    <row r="63" spans="1:53" s="70" customFormat="1" ht="18" thickTop="1" thickBot="1">
      <c r="A63" s="176"/>
      <c r="B63" s="97">
        <v>9</v>
      </c>
      <c r="C63" s="98">
        <v>45691</v>
      </c>
      <c r="D63" s="107" t="s">
        <v>97</v>
      </c>
      <c r="E63" s="100">
        <v>125</v>
      </c>
      <c r="F63" s="100"/>
      <c r="G63" s="101">
        <f t="shared" si="0"/>
        <v>110</v>
      </c>
      <c r="H63" s="173"/>
      <c r="I63" s="173"/>
      <c r="J63" s="173"/>
      <c r="K63" s="173"/>
      <c r="L63" s="173"/>
      <c r="M63" s="173"/>
      <c r="N63" s="173"/>
      <c r="O63" s="173"/>
      <c r="P63" s="1"/>
      <c r="Q63" s="1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1:53" ht="18" thickTop="1" thickBot="1">
      <c r="B64" s="102">
        <v>9</v>
      </c>
      <c r="C64" s="103">
        <v>45691</v>
      </c>
      <c r="D64" s="104" t="s">
        <v>125</v>
      </c>
      <c r="E64" s="105">
        <v>80</v>
      </c>
      <c r="F64" s="105"/>
      <c r="G64" s="101">
        <f t="shared" si="0"/>
        <v>190</v>
      </c>
      <c r="H64" s="173"/>
      <c r="I64" s="173"/>
      <c r="J64" s="173"/>
      <c r="K64" s="173"/>
      <c r="L64" s="173"/>
      <c r="M64" s="173"/>
      <c r="N64" s="173"/>
      <c r="O64" s="173"/>
      <c r="P64" s="1"/>
      <c r="Q64" s="1"/>
    </row>
    <row r="65" spans="1:53" s="70" customFormat="1" ht="18" thickTop="1" thickBot="1">
      <c r="A65" s="176"/>
      <c r="B65" s="97">
        <v>9</v>
      </c>
      <c r="C65" s="98">
        <v>45691</v>
      </c>
      <c r="D65" s="107" t="s">
        <v>126</v>
      </c>
      <c r="E65" s="100">
        <v>100</v>
      </c>
      <c r="F65" s="100"/>
      <c r="G65" s="101">
        <f t="shared" si="0"/>
        <v>290</v>
      </c>
      <c r="H65" s="173"/>
      <c r="I65" s="173"/>
      <c r="J65" s="173"/>
      <c r="K65" s="173"/>
      <c r="L65" s="173"/>
      <c r="M65" s="173"/>
      <c r="N65" s="173"/>
      <c r="O65" s="173"/>
      <c r="P65" s="1"/>
      <c r="Q65" s="1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1:53" ht="18" thickTop="1" thickBot="1">
      <c r="B66" s="102">
        <v>9</v>
      </c>
      <c r="C66" s="103">
        <v>45691</v>
      </c>
      <c r="D66" s="104" t="s">
        <v>127</v>
      </c>
      <c r="E66" s="105">
        <v>200</v>
      </c>
      <c r="F66" s="105"/>
      <c r="G66" s="101">
        <f t="shared" si="0"/>
        <v>490</v>
      </c>
      <c r="H66" s="173"/>
      <c r="I66" s="173"/>
      <c r="J66" s="173"/>
      <c r="K66" s="173"/>
      <c r="L66" s="173"/>
      <c r="M66" s="173"/>
      <c r="N66" s="173"/>
      <c r="O66" s="173"/>
      <c r="P66" s="1"/>
      <c r="Q66" s="1"/>
    </row>
    <row r="67" spans="1:53" s="70" customFormat="1" ht="18" thickTop="1" thickBot="1">
      <c r="A67" s="176"/>
      <c r="B67" s="97">
        <v>9</v>
      </c>
      <c r="C67" s="98">
        <v>45691</v>
      </c>
      <c r="D67" s="107" t="s">
        <v>93</v>
      </c>
      <c r="E67" s="100">
        <v>69</v>
      </c>
      <c r="F67" s="100"/>
      <c r="G67" s="101">
        <f t="shared" si="0"/>
        <v>559</v>
      </c>
      <c r="H67" s="314">
        <f>+SUM(E64:E67)</f>
        <v>449</v>
      </c>
      <c r="I67" s="173"/>
      <c r="J67" s="173"/>
      <c r="K67" s="173"/>
      <c r="L67" s="173"/>
      <c r="M67" s="173"/>
      <c r="N67" s="173"/>
      <c r="O67" s="173"/>
      <c r="P67" s="1"/>
      <c r="Q67" s="1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1:53" ht="18" thickTop="1" thickBot="1">
      <c r="B68" s="102">
        <v>9</v>
      </c>
      <c r="C68" s="103">
        <v>45691</v>
      </c>
      <c r="D68" s="104" t="s">
        <v>128</v>
      </c>
      <c r="E68" s="105"/>
      <c r="F68" s="105">
        <v>100</v>
      </c>
      <c r="G68" s="101">
        <f t="shared" si="0"/>
        <v>459</v>
      </c>
      <c r="H68" s="173"/>
      <c r="I68" s="173"/>
      <c r="J68" s="173"/>
      <c r="K68" s="173"/>
      <c r="L68" s="173"/>
      <c r="M68" s="173"/>
      <c r="N68" s="173"/>
      <c r="O68" s="173"/>
      <c r="P68" s="1"/>
      <c r="Q68" s="1"/>
    </row>
    <row r="69" spans="1:53" s="70" customFormat="1" ht="18" thickTop="1" thickBot="1">
      <c r="A69" s="176"/>
      <c r="B69" s="97">
        <v>9</v>
      </c>
      <c r="C69" s="98">
        <v>45691</v>
      </c>
      <c r="D69" s="107" t="s">
        <v>129</v>
      </c>
      <c r="E69" s="100"/>
      <c r="F69" s="100">
        <v>100</v>
      </c>
      <c r="G69" s="101">
        <f t="shared" si="0"/>
        <v>359</v>
      </c>
      <c r="H69" s="173"/>
      <c r="I69" s="173"/>
      <c r="J69" s="173"/>
      <c r="K69" s="173"/>
      <c r="L69" s="173"/>
      <c r="M69" s="173"/>
      <c r="N69" s="173"/>
      <c r="O69" s="173"/>
      <c r="P69" s="1"/>
      <c r="Q69" s="1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1:53" ht="18" thickTop="1" thickBot="1">
      <c r="B70" s="102">
        <v>9</v>
      </c>
      <c r="C70" s="103">
        <v>45691</v>
      </c>
      <c r="D70" s="104" t="s">
        <v>105</v>
      </c>
      <c r="E70" s="105"/>
      <c r="F70" s="105">
        <v>200</v>
      </c>
      <c r="G70" s="101">
        <f t="shared" si="0"/>
        <v>159</v>
      </c>
      <c r="H70" s="173"/>
      <c r="I70" s="173"/>
      <c r="J70" s="173"/>
      <c r="K70" s="173"/>
      <c r="L70" s="173"/>
      <c r="M70" s="173"/>
      <c r="N70" s="173"/>
      <c r="O70" s="173"/>
      <c r="P70" s="1"/>
      <c r="Q70" s="1"/>
    </row>
    <row r="71" spans="1:53" s="70" customFormat="1" ht="18" thickTop="1" thickBot="1">
      <c r="A71" s="176"/>
      <c r="B71" s="97">
        <v>9</v>
      </c>
      <c r="C71" s="98">
        <v>45691</v>
      </c>
      <c r="D71" s="107" t="s">
        <v>130</v>
      </c>
      <c r="E71" s="100"/>
      <c r="F71" s="100">
        <v>100</v>
      </c>
      <c r="G71" s="101">
        <f t="shared" si="0"/>
        <v>59</v>
      </c>
      <c r="H71" s="173"/>
      <c r="I71" s="173"/>
      <c r="J71" s="173"/>
      <c r="K71" s="173"/>
      <c r="L71" s="173"/>
      <c r="M71" s="173"/>
      <c r="N71" s="173"/>
      <c r="O71" s="173"/>
      <c r="P71" s="1"/>
      <c r="Q71" s="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1:53" ht="18" thickTop="1" thickBot="1">
      <c r="B72" s="102">
        <v>9</v>
      </c>
      <c r="C72" s="103">
        <v>45691</v>
      </c>
      <c r="D72" s="104" t="s">
        <v>131</v>
      </c>
      <c r="E72" s="105"/>
      <c r="F72" s="105">
        <v>100</v>
      </c>
      <c r="G72" s="101">
        <f t="shared" si="0"/>
        <v>-41</v>
      </c>
      <c r="H72" s="173"/>
      <c r="I72" s="173"/>
      <c r="J72" s="173"/>
      <c r="K72" s="173"/>
      <c r="L72" s="173"/>
      <c r="M72" s="173"/>
      <c r="N72" s="173"/>
      <c r="O72" s="173"/>
      <c r="P72" s="1"/>
      <c r="Q72" s="1"/>
    </row>
    <row r="73" spans="1:53" s="70" customFormat="1" ht="18" thickTop="1" thickBot="1">
      <c r="A73" s="176"/>
      <c r="B73" s="97">
        <v>10</v>
      </c>
      <c r="C73" s="98">
        <v>45747</v>
      </c>
      <c r="D73" s="107" t="s">
        <v>97</v>
      </c>
      <c r="E73" s="100">
        <v>125</v>
      </c>
      <c r="F73" s="100"/>
      <c r="G73" s="101">
        <f t="shared" si="0"/>
        <v>84</v>
      </c>
      <c r="H73" s="173"/>
      <c r="I73" s="173"/>
      <c r="J73" s="173"/>
      <c r="K73" s="173"/>
      <c r="L73" s="173"/>
      <c r="M73" s="173"/>
      <c r="N73" s="173"/>
      <c r="O73" s="173"/>
      <c r="P73" s="1"/>
      <c r="Q73" s="1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1:53" ht="18" thickTop="1" thickBot="1">
      <c r="B74" s="102">
        <v>10</v>
      </c>
      <c r="C74" s="103">
        <v>45747</v>
      </c>
      <c r="D74" s="104" t="s">
        <v>132</v>
      </c>
      <c r="E74" s="105">
        <v>200</v>
      </c>
      <c r="F74" s="105"/>
      <c r="G74" s="101">
        <f t="shared" si="0"/>
        <v>284</v>
      </c>
      <c r="H74" s="173"/>
      <c r="I74" s="173"/>
      <c r="J74" s="173"/>
      <c r="K74" s="173"/>
      <c r="L74" s="173"/>
      <c r="M74" s="173"/>
      <c r="N74" s="173"/>
      <c r="O74" s="173"/>
      <c r="P74" s="1"/>
      <c r="Q74" s="1"/>
    </row>
    <row r="75" spans="1:53" s="70" customFormat="1" ht="18" thickTop="1" thickBot="1">
      <c r="A75" s="176"/>
      <c r="B75" s="97">
        <v>10</v>
      </c>
      <c r="C75" s="98">
        <v>45747</v>
      </c>
      <c r="D75" s="107" t="s">
        <v>93</v>
      </c>
      <c r="E75" s="100">
        <v>80</v>
      </c>
      <c r="F75" s="100"/>
      <c r="G75" s="101">
        <f t="shared" si="0"/>
        <v>364</v>
      </c>
      <c r="H75" s="314">
        <f>+SUM(E74:E75)</f>
        <v>280</v>
      </c>
      <c r="I75" s="173"/>
      <c r="J75" s="173"/>
      <c r="K75" s="173"/>
      <c r="L75" s="173"/>
      <c r="M75" s="173"/>
      <c r="N75" s="173"/>
      <c r="O75" s="173"/>
      <c r="P75" s="1"/>
      <c r="Q75" s="1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1:53" ht="18" thickTop="1" thickBot="1">
      <c r="B76" s="102">
        <v>10</v>
      </c>
      <c r="C76" s="103">
        <v>45747</v>
      </c>
      <c r="D76" s="104" t="s">
        <v>112</v>
      </c>
      <c r="E76" s="105"/>
      <c r="F76" s="105">
        <v>200</v>
      </c>
      <c r="G76" s="101">
        <f t="shared" ref="G76:G139" si="1">G75+E76-F76</f>
        <v>164</v>
      </c>
      <c r="H76" s="173"/>
      <c r="I76" s="173"/>
      <c r="J76" s="173"/>
      <c r="K76" s="173"/>
      <c r="L76" s="173"/>
      <c r="M76" s="173"/>
      <c r="N76" s="173"/>
      <c r="O76" s="173"/>
      <c r="P76" s="1"/>
      <c r="Q76" s="1"/>
    </row>
    <row r="77" spans="1:53" s="70" customFormat="1" ht="18" thickTop="1" thickBot="1">
      <c r="A77" s="176"/>
      <c r="B77" s="97">
        <v>10</v>
      </c>
      <c r="C77" s="98">
        <v>45747</v>
      </c>
      <c r="D77" s="107" t="s">
        <v>133</v>
      </c>
      <c r="E77" s="100"/>
      <c r="F77" s="100">
        <v>100</v>
      </c>
      <c r="G77" s="101">
        <f t="shared" si="1"/>
        <v>64</v>
      </c>
      <c r="H77" s="173"/>
      <c r="I77" s="173"/>
      <c r="J77" s="173"/>
      <c r="K77" s="173"/>
      <c r="L77" s="173"/>
      <c r="M77" s="173"/>
      <c r="N77" s="173"/>
      <c r="O77" s="173"/>
      <c r="P77" s="1"/>
      <c r="Q77" s="1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1:53" ht="18" thickTop="1" thickBot="1">
      <c r="B78" s="102">
        <v>10</v>
      </c>
      <c r="C78" s="103">
        <v>45747</v>
      </c>
      <c r="D78" s="104" t="s">
        <v>134</v>
      </c>
      <c r="E78" s="105"/>
      <c r="F78" s="105">
        <v>100</v>
      </c>
      <c r="G78" s="101">
        <f t="shared" si="1"/>
        <v>-36</v>
      </c>
      <c r="H78" s="173"/>
      <c r="I78" s="173"/>
      <c r="J78" s="173"/>
      <c r="K78" s="173"/>
      <c r="L78" s="173"/>
      <c r="M78" s="173"/>
      <c r="N78" s="173"/>
      <c r="O78" s="173"/>
      <c r="P78" s="1"/>
      <c r="Q78" s="1"/>
    </row>
    <row r="79" spans="1:53" s="70" customFormat="1" ht="18" thickTop="1" thickBot="1">
      <c r="A79" s="176"/>
      <c r="B79" s="97">
        <v>11</v>
      </c>
      <c r="C79" s="98">
        <v>45777</v>
      </c>
      <c r="D79" s="107" t="s">
        <v>97</v>
      </c>
      <c r="E79" s="100">
        <v>125</v>
      </c>
      <c r="F79" s="100"/>
      <c r="G79" s="101">
        <f t="shared" si="1"/>
        <v>89</v>
      </c>
      <c r="H79" s="173"/>
      <c r="I79" s="173"/>
      <c r="J79" s="173"/>
      <c r="K79" s="173"/>
      <c r="L79" s="173"/>
      <c r="M79" s="173"/>
      <c r="N79" s="173"/>
      <c r="O79" s="173"/>
      <c r="P79" s="1"/>
      <c r="Q79" s="1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1:53" ht="18" thickTop="1" thickBot="1">
      <c r="B80" s="97">
        <v>11</v>
      </c>
      <c r="C80" s="103">
        <v>45777</v>
      </c>
      <c r="D80" s="104" t="s">
        <v>135</v>
      </c>
      <c r="E80" s="105">
        <v>200</v>
      </c>
      <c r="F80" s="105"/>
      <c r="G80" s="101">
        <f t="shared" si="1"/>
        <v>289</v>
      </c>
      <c r="H80" s="173"/>
      <c r="I80" s="173"/>
      <c r="J80" s="173"/>
      <c r="K80" s="173"/>
      <c r="L80" s="173"/>
      <c r="M80" s="173"/>
      <c r="N80" s="173"/>
      <c r="O80" s="173"/>
      <c r="P80" s="1"/>
      <c r="Q80" s="1"/>
    </row>
    <row r="81" spans="1:53" s="70" customFormat="1" ht="18" thickTop="1" thickBot="1">
      <c r="A81" s="176"/>
      <c r="B81" s="97">
        <v>11</v>
      </c>
      <c r="C81" s="98">
        <v>45777</v>
      </c>
      <c r="D81" s="107" t="s">
        <v>136</v>
      </c>
      <c r="E81" s="100">
        <v>100</v>
      </c>
      <c r="F81" s="100"/>
      <c r="G81" s="101">
        <f t="shared" si="1"/>
        <v>389</v>
      </c>
      <c r="H81" s="173"/>
      <c r="I81" s="173"/>
      <c r="J81" s="173"/>
      <c r="K81" s="173"/>
      <c r="L81" s="173"/>
      <c r="M81" s="173"/>
      <c r="N81" s="173"/>
      <c r="O81" s="173"/>
      <c r="P81" s="1"/>
      <c r="Q81" s="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1:53" ht="18" thickTop="1" thickBot="1">
      <c r="B82" s="97">
        <v>11</v>
      </c>
      <c r="C82" s="103">
        <v>45777</v>
      </c>
      <c r="D82" s="104" t="s">
        <v>137</v>
      </c>
      <c r="E82" s="105">
        <v>100</v>
      </c>
      <c r="F82" s="105"/>
      <c r="G82" s="101">
        <f t="shared" si="1"/>
        <v>489</v>
      </c>
      <c r="H82" s="173"/>
      <c r="I82" s="173"/>
      <c r="J82" s="173"/>
      <c r="K82" s="173"/>
      <c r="L82" s="173"/>
      <c r="M82" s="173"/>
      <c r="N82" s="173"/>
      <c r="O82" s="173"/>
      <c r="P82" s="1"/>
      <c r="Q82" s="1"/>
    </row>
    <row r="83" spans="1:53" s="70" customFormat="1" ht="18" thickTop="1" thickBot="1">
      <c r="A83" s="176"/>
      <c r="B83" s="97">
        <v>11</v>
      </c>
      <c r="C83" s="98">
        <v>45777</v>
      </c>
      <c r="D83" s="107" t="s">
        <v>126</v>
      </c>
      <c r="E83" s="100">
        <v>100</v>
      </c>
      <c r="F83" s="100"/>
      <c r="G83" s="101">
        <f t="shared" si="1"/>
        <v>589</v>
      </c>
      <c r="H83" s="173"/>
      <c r="I83" s="173"/>
      <c r="J83" s="173"/>
      <c r="K83" s="173"/>
      <c r="L83" s="173"/>
      <c r="M83" s="173"/>
      <c r="N83" s="173"/>
      <c r="O83" s="173"/>
      <c r="P83" s="1"/>
      <c r="Q83" s="1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1:53" ht="18" thickTop="1" thickBot="1">
      <c r="B84" s="97">
        <v>11</v>
      </c>
      <c r="C84" s="103">
        <v>45777</v>
      </c>
      <c r="D84" s="104" t="s">
        <v>138</v>
      </c>
      <c r="E84" s="105">
        <v>200</v>
      </c>
      <c r="F84" s="105"/>
      <c r="G84" s="101">
        <f t="shared" si="1"/>
        <v>789</v>
      </c>
      <c r="H84" s="173"/>
      <c r="I84" s="173"/>
      <c r="J84" s="173"/>
      <c r="K84" s="173"/>
      <c r="L84" s="173"/>
      <c r="M84" s="173"/>
      <c r="N84" s="173"/>
      <c r="O84" s="173"/>
      <c r="P84" s="1"/>
      <c r="Q84" s="1"/>
    </row>
    <row r="85" spans="1:53" s="70" customFormat="1" ht="18" thickTop="1" thickBot="1">
      <c r="A85" s="176"/>
      <c r="B85" s="97">
        <v>11</v>
      </c>
      <c r="C85" s="98">
        <v>45777</v>
      </c>
      <c r="D85" s="107" t="s">
        <v>139</v>
      </c>
      <c r="E85" s="100">
        <v>100</v>
      </c>
      <c r="F85" s="100"/>
      <c r="G85" s="101">
        <f t="shared" si="1"/>
        <v>889</v>
      </c>
      <c r="H85" s="173"/>
      <c r="I85" s="173"/>
      <c r="J85" s="173"/>
      <c r="K85" s="173"/>
      <c r="L85" s="173"/>
      <c r="M85" s="173"/>
      <c r="N85" s="173"/>
      <c r="O85" s="173"/>
      <c r="P85" s="1"/>
      <c r="Q85" s="1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1:53" ht="18" thickTop="1" thickBot="1">
      <c r="B86" s="97">
        <v>11</v>
      </c>
      <c r="C86" s="103">
        <v>45777</v>
      </c>
      <c r="D86" s="104" t="s">
        <v>140</v>
      </c>
      <c r="E86" s="105">
        <v>100</v>
      </c>
      <c r="F86" s="105"/>
      <c r="G86" s="101">
        <f t="shared" si="1"/>
        <v>989</v>
      </c>
      <c r="H86" s="173"/>
      <c r="I86" s="173"/>
      <c r="J86" s="173"/>
      <c r="K86" s="173"/>
      <c r="L86" s="173"/>
      <c r="M86" s="173"/>
      <c r="N86" s="173"/>
      <c r="O86" s="173"/>
      <c r="P86" s="1"/>
      <c r="Q86" s="1"/>
    </row>
    <row r="87" spans="1:53" s="70" customFormat="1" ht="18" thickTop="1" thickBot="1">
      <c r="A87" s="176"/>
      <c r="B87" s="97">
        <v>11</v>
      </c>
      <c r="C87" s="98">
        <v>45777</v>
      </c>
      <c r="D87" s="107" t="s">
        <v>93</v>
      </c>
      <c r="E87" s="100">
        <v>90</v>
      </c>
      <c r="F87" s="100"/>
      <c r="G87" s="101">
        <f t="shared" si="1"/>
        <v>1079</v>
      </c>
      <c r="H87" s="314">
        <f>+SUM(E80:E87)</f>
        <v>990</v>
      </c>
      <c r="I87" s="173"/>
      <c r="J87" s="173"/>
      <c r="K87" s="173"/>
      <c r="L87" s="173"/>
      <c r="M87" s="173"/>
      <c r="N87" s="173"/>
      <c r="O87" s="173"/>
      <c r="P87" s="1"/>
      <c r="Q87" s="1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1:53" ht="18" thickTop="1" thickBot="1">
      <c r="B88" s="97">
        <v>11</v>
      </c>
      <c r="C88" s="103">
        <v>45777</v>
      </c>
      <c r="D88" s="104" t="s">
        <v>122</v>
      </c>
      <c r="E88" s="105"/>
      <c r="F88" s="105">
        <v>100</v>
      </c>
      <c r="G88" s="101">
        <f t="shared" si="1"/>
        <v>979</v>
      </c>
      <c r="H88" s="173"/>
      <c r="I88" s="173"/>
      <c r="J88" s="173"/>
      <c r="K88" s="173"/>
      <c r="L88" s="173"/>
      <c r="M88" s="173"/>
      <c r="N88" s="173"/>
      <c r="O88" s="173"/>
      <c r="P88" s="1"/>
      <c r="Q88" s="1"/>
    </row>
    <row r="89" spans="1:53" s="70" customFormat="1" ht="18" thickTop="1" thickBot="1">
      <c r="A89" s="176"/>
      <c r="B89" s="97">
        <v>11</v>
      </c>
      <c r="C89" s="98">
        <v>45777</v>
      </c>
      <c r="D89" s="107" t="s">
        <v>100</v>
      </c>
      <c r="E89" s="100"/>
      <c r="F89" s="100">
        <v>200</v>
      </c>
      <c r="G89" s="101">
        <f t="shared" si="1"/>
        <v>779</v>
      </c>
      <c r="H89" s="173"/>
      <c r="I89" s="173"/>
      <c r="J89" s="173"/>
      <c r="K89" s="173"/>
      <c r="L89" s="173"/>
      <c r="M89" s="173"/>
      <c r="N89" s="173"/>
      <c r="O89" s="173"/>
      <c r="P89" s="1"/>
      <c r="Q89" s="1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1:53" ht="18" thickTop="1" thickBot="1">
      <c r="B90" s="97">
        <v>11</v>
      </c>
      <c r="C90" s="103">
        <v>45777</v>
      </c>
      <c r="D90" s="104" t="s">
        <v>141</v>
      </c>
      <c r="E90" s="105"/>
      <c r="F90" s="105">
        <v>100</v>
      </c>
      <c r="G90" s="101">
        <f t="shared" si="1"/>
        <v>679</v>
      </c>
      <c r="H90" s="173"/>
      <c r="I90" s="173"/>
      <c r="J90" s="173"/>
      <c r="K90" s="173"/>
      <c r="L90" s="173"/>
      <c r="M90" s="173"/>
      <c r="N90" s="173"/>
      <c r="O90" s="173"/>
      <c r="P90" s="1"/>
      <c r="Q90" s="1"/>
    </row>
    <row r="91" spans="1:53" ht="18" thickTop="1" thickBot="1">
      <c r="B91" s="97">
        <v>11</v>
      </c>
      <c r="C91" s="98">
        <v>45777</v>
      </c>
      <c r="D91" s="107" t="s">
        <v>124</v>
      </c>
      <c r="E91" s="100"/>
      <c r="F91" s="100">
        <v>100</v>
      </c>
      <c r="G91" s="101">
        <f t="shared" si="1"/>
        <v>579</v>
      </c>
      <c r="H91" s="173"/>
      <c r="I91" s="173"/>
      <c r="J91" s="173"/>
      <c r="K91" s="173"/>
      <c r="L91" s="173"/>
      <c r="M91" s="173"/>
      <c r="N91" s="173"/>
      <c r="O91" s="173"/>
      <c r="P91" s="1"/>
      <c r="Q91" s="1"/>
    </row>
    <row r="92" spans="1:53" ht="18" thickTop="1" thickBot="1">
      <c r="B92" s="97">
        <v>11</v>
      </c>
      <c r="C92" s="103">
        <v>45777</v>
      </c>
      <c r="D92" s="104" t="s">
        <v>142</v>
      </c>
      <c r="E92" s="105"/>
      <c r="F92" s="105">
        <v>100</v>
      </c>
      <c r="G92" s="101">
        <f t="shared" si="1"/>
        <v>479</v>
      </c>
      <c r="H92" s="173"/>
      <c r="I92" s="173"/>
      <c r="J92" s="173"/>
      <c r="K92" s="173"/>
      <c r="L92" s="173"/>
      <c r="M92" s="173"/>
      <c r="N92" s="173"/>
      <c r="O92" s="173"/>
      <c r="P92" s="1"/>
      <c r="Q92" s="1"/>
    </row>
    <row r="93" spans="1:53" ht="18" thickTop="1" thickBot="1">
      <c r="B93" s="97">
        <v>11</v>
      </c>
      <c r="C93" s="98">
        <v>45777</v>
      </c>
      <c r="D93" s="107" t="s">
        <v>143</v>
      </c>
      <c r="E93" s="100"/>
      <c r="F93" s="100">
        <v>300</v>
      </c>
      <c r="G93" s="101">
        <f t="shared" si="1"/>
        <v>179</v>
      </c>
      <c r="H93" s="173"/>
      <c r="I93" s="173"/>
      <c r="J93" s="173"/>
      <c r="K93" s="173"/>
      <c r="L93" s="173"/>
      <c r="M93" s="173"/>
      <c r="N93" s="173"/>
      <c r="O93" s="173"/>
      <c r="P93" s="1"/>
      <c r="Q93" s="1"/>
    </row>
    <row r="94" spans="1:53" ht="18" thickTop="1" thickBot="1">
      <c r="B94" s="97">
        <v>11</v>
      </c>
      <c r="C94" s="103">
        <v>45777</v>
      </c>
      <c r="D94" s="104" t="s">
        <v>144</v>
      </c>
      <c r="E94" s="105"/>
      <c r="F94" s="105">
        <v>100</v>
      </c>
      <c r="G94" s="101">
        <f t="shared" si="1"/>
        <v>79</v>
      </c>
      <c r="H94" s="173"/>
      <c r="I94" s="173"/>
      <c r="J94" s="173"/>
      <c r="K94" s="173"/>
      <c r="L94" s="173"/>
      <c r="M94" s="173"/>
      <c r="N94" s="173"/>
      <c r="O94" s="173"/>
      <c r="P94" s="1"/>
      <c r="Q94" s="1"/>
    </row>
    <row r="95" spans="1:53" ht="18" thickTop="1" thickBot="1">
      <c r="B95" s="97">
        <v>11</v>
      </c>
      <c r="C95" s="98">
        <v>45777</v>
      </c>
      <c r="D95" s="107" t="s">
        <v>145</v>
      </c>
      <c r="E95" s="100"/>
      <c r="F95" s="100">
        <v>100</v>
      </c>
      <c r="G95" s="101">
        <f t="shared" si="1"/>
        <v>-21</v>
      </c>
      <c r="H95" s="173"/>
      <c r="I95" s="173"/>
      <c r="J95" s="173"/>
      <c r="K95" s="173"/>
      <c r="L95" s="173"/>
      <c r="M95" s="173"/>
      <c r="N95" s="173"/>
      <c r="O95" s="173"/>
      <c r="P95" s="1"/>
      <c r="Q95" s="1"/>
    </row>
    <row r="96" spans="1:53" ht="18" thickTop="1" thickBot="1">
      <c r="B96" s="97">
        <v>11</v>
      </c>
      <c r="C96" s="109">
        <v>45807</v>
      </c>
      <c r="D96" s="110" t="s">
        <v>97</v>
      </c>
      <c r="E96" s="113">
        <v>125</v>
      </c>
      <c r="F96" s="113"/>
      <c r="G96" s="101">
        <f t="shared" si="1"/>
        <v>104</v>
      </c>
      <c r="H96" s="173"/>
      <c r="I96" s="173"/>
      <c r="J96" s="173"/>
      <c r="K96" s="173"/>
      <c r="L96" s="173"/>
      <c r="M96" s="173"/>
      <c r="N96" s="173"/>
      <c r="O96" s="173"/>
      <c r="P96" s="1"/>
      <c r="Q96" s="1"/>
    </row>
    <row r="97" spans="2:17" ht="18" thickTop="1" thickBot="1">
      <c r="B97" s="97">
        <v>11</v>
      </c>
      <c r="C97" s="195">
        <v>45807</v>
      </c>
      <c r="D97" s="196" t="s">
        <v>125</v>
      </c>
      <c r="E97" s="197">
        <v>100</v>
      </c>
      <c r="F97" s="197"/>
      <c r="G97" s="101">
        <f t="shared" si="1"/>
        <v>204</v>
      </c>
      <c r="H97" s="173"/>
      <c r="I97" s="173"/>
      <c r="J97" s="173">
        <f>125+100+100+100+200+100</f>
        <v>725</v>
      </c>
      <c r="K97" s="173"/>
      <c r="L97" s="173"/>
      <c r="M97" s="173"/>
      <c r="N97" s="173"/>
      <c r="O97" s="173"/>
      <c r="P97" s="1"/>
      <c r="Q97" s="1"/>
    </row>
    <row r="98" spans="2:17" ht="18" thickTop="1" thickBot="1">
      <c r="B98" s="97">
        <v>11</v>
      </c>
      <c r="C98" s="109">
        <v>45807</v>
      </c>
      <c r="D98" s="110" t="s">
        <v>247</v>
      </c>
      <c r="E98" s="113">
        <v>100</v>
      </c>
      <c r="F98" s="113"/>
      <c r="G98" s="101">
        <f t="shared" si="1"/>
        <v>304</v>
      </c>
      <c r="H98" s="173"/>
      <c r="I98" s="173"/>
      <c r="J98" s="173">
        <f>-21-200-100-200-100-100</f>
        <v>-721</v>
      </c>
      <c r="K98" s="173"/>
      <c r="L98" s="173"/>
      <c r="M98" s="173"/>
      <c r="N98" s="173"/>
      <c r="O98" s="173"/>
      <c r="P98" s="1"/>
      <c r="Q98" s="1"/>
    </row>
    <row r="99" spans="2:17" ht="18" thickTop="1" thickBot="1">
      <c r="B99" s="97">
        <v>11</v>
      </c>
      <c r="C99" s="195">
        <v>45807</v>
      </c>
      <c r="D99" s="196" t="s">
        <v>248</v>
      </c>
      <c r="E99" s="197">
        <v>200</v>
      </c>
      <c r="F99" s="197"/>
      <c r="G99" s="101">
        <f t="shared" si="1"/>
        <v>504</v>
      </c>
      <c r="H99" s="173"/>
      <c r="I99" s="173"/>
      <c r="J99" s="173">
        <f>J97+J98</f>
        <v>4</v>
      </c>
      <c r="K99" s="173"/>
      <c r="L99" s="173"/>
      <c r="M99" s="173"/>
      <c r="N99" s="173"/>
      <c r="O99" s="173"/>
      <c r="P99" s="1"/>
      <c r="Q99" s="1"/>
    </row>
    <row r="100" spans="2:17" ht="18" thickTop="1" thickBot="1">
      <c r="B100" s="97">
        <v>11</v>
      </c>
      <c r="C100" s="109">
        <v>45807</v>
      </c>
      <c r="D100" s="110" t="s">
        <v>249</v>
      </c>
      <c r="E100" s="113">
        <v>100</v>
      </c>
      <c r="F100" s="113"/>
      <c r="G100" s="101">
        <f t="shared" si="1"/>
        <v>604</v>
      </c>
      <c r="H100" s="173"/>
      <c r="I100" s="173"/>
      <c r="J100" s="173"/>
      <c r="K100" s="173"/>
      <c r="L100" s="173"/>
      <c r="M100" s="173"/>
      <c r="N100" s="173"/>
      <c r="O100" s="173"/>
      <c r="P100" s="1"/>
      <c r="Q100" s="1"/>
    </row>
    <row r="101" spans="2:17" ht="18" thickTop="1" thickBot="1">
      <c r="B101" s="97">
        <v>11</v>
      </c>
      <c r="C101" s="195">
        <v>45807</v>
      </c>
      <c r="D101" s="196" t="s">
        <v>250</v>
      </c>
      <c r="E101" s="197">
        <v>100</v>
      </c>
      <c r="F101" s="197"/>
      <c r="G101" s="101">
        <f t="shared" si="1"/>
        <v>704</v>
      </c>
      <c r="H101" s="314">
        <f>+SUM(E97:E101)</f>
        <v>600</v>
      </c>
      <c r="I101" s="173"/>
      <c r="J101" s="173"/>
      <c r="K101" s="173"/>
      <c r="L101" s="173"/>
      <c r="M101" s="173"/>
      <c r="N101" s="173"/>
      <c r="O101" s="173"/>
      <c r="P101" s="1"/>
      <c r="Q101" s="1"/>
    </row>
    <row r="102" spans="2:17" ht="18" thickTop="1" thickBot="1">
      <c r="B102" s="97">
        <v>11</v>
      </c>
      <c r="C102" s="109">
        <v>45807</v>
      </c>
      <c r="D102" s="110" t="s">
        <v>251</v>
      </c>
      <c r="E102" s="113"/>
      <c r="F102" s="113">
        <v>200</v>
      </c>
      <c r="G102" s="101">
        <f t="shared" si="1"/>
        <v>504</v>
      </c>
      <c r="H102" s="173"/>
      <c r="I102" s="173"/>
      <c r="J102" s="173"/>
      <c r="K102" s="173"/>
      <c r="L102" s="173"/>
      <c r="M102" s="173"/>
      <c r="N102" s="173"/>
      <c r="O102" s="173"/>
      <c r="P102" s="1"/>
      <c r="Q102" s="1"/>
    </row>
    <row r="103" spans="2:17" ht="18" thickTop="1" thickBot="1">
      <c r="B103" s="97">
        <v>11</v>
      </c>
      <c r="C103" s="195">
        <v>45807</v>
      </c>
      <c r="D103" s="196" t="s">
        <v>252</v>
      </c>
      <c r="E103" s="197"/>
      <c r="F103" s="197">
        <v>100</v>
      </c>
      <c r="G103" s="101">
        <f t="shared" si="1"/>
        <v>404</v>
      </c>
      <c r="H103" s="173"/>
      <c r="I103" s="173"/>
      <c r="J103" s="173"/>
      <c r="K103" s="173"/>
      <c r="L103" s="173"/>
      <c r="M103" s="173"/>
      <c r="N103" s="173"/>
      <c r="O103" s="173"/>
      <c r="P103" s="1"/>
      <c r="Q103" s="1"/>
    </row>
    <row r="104" spans="2:17" ht="18" thickTop="1" thickBot="1">
      <c r="B104" s="97">
        <v>11</v>
      </c>
      <c r="C104" s="109">
        <v>45807</v>
      </c>
      <c r="D104" s="110" t="s">
        <v>253</v>
      </c>
      <c r="E104" s="113"/>
      <c r="F104" s="113">
        <v>100</v>
      </c>
      <c r="G104" s="101">
        <f t="shared" si="1"/>
        <v>304</v>
      </c>
      <c r="H104" s="173"/>
      <c r="I104" s="173"/>
      <c r="J104" s="173"/>
      <c r="K104" s="173"/>
      <c r="L104" s="173"/>
      <c r="M104" s="173"/>
      <c r="N104" s="173"/>
      <c r="O104" s="173"/>
      <c r="P104" s="1"/>
      <c r="Q104" s="1"/>
    </row>
    <row r="105" spans="2:17" ht="18" thickTop="1" thickBot="1">
      <c r="B105" s="97">
        <v>11</v>
      </c>
      <c r="C105" s="195">
        <v>45807</v>
      </c>
      <c r="D105" s="196" t="s">
        <v>254</v>
      </c>
      <c r="E105" s="197"/>
      <c r="F105" s="197">
        <v>100</v>
      </c>
      <c r="G105" s="101">
        <f t="shared" si="1"/>
        <v>204</v>
      </c>
      <c r="H105" s="173"/>
      <c r="I105" s="173"/>
      <c r="J105" s="173"/>
      <c r="K105" s="173"/>
      <c r="L105" s="173"/>
      <c r="M105" s="173"/>
      <c r="N105" s="173"/>
      <c r="O105" s="173"/>
      <c r="P105" s="1"/>
      <c r="Q105" s="1"/>
    </row>
    <row r="106" spans="2:17" ht="18" thickTop="1" thickBot="1">
      <c r="B106" s="97">
        <v>11</v>
      </c>
      <c r="C106" s="109">
        <v>45807</v>
      </c>
      <c r="D106" s="110" t="s">
        <v>255</v>
      </c>
      <c r="E106" s="113"/>
      <c r="F106" s="113">
        <v>200</v>
      </c>
      <c r="G106" s="101">
        <f t="shared" si="1"/>
        <v>4</v>
      </c>
      <c r="H106" s="173"/>
      <c r="I106" s="173"/>
      <c r="J106" s="173"/>
      <c r="K106" s="173"/>
      <c r="L106" s="173"/>
      <c r="M106" s="173"/>
      <c r="N106" s="173"/>
      <c r="O106" s="173"/>
      <c r="P106" s="1"/>
      <c r="Q106" s="1"/>
    </row>
    <row r="107" spans="2:17" ht="18" thickTop="1" thickBot="1">
      <c r="B107" s="194">
        <v>12</v>
      </c>
      <c r="C107" s="195">
        <v>45835</v>
      </c>
      <c r="D107" s="196" t="s">
        <v>292</v>
      </c>
      <c r="E107" s="197">
        <v>125</v>
      </c>
      <c r="F107" s="197"/>
      <c r="G107" s="101">
        <f t="shared" si="1"/>
        <v>129</v>
      </c>
      <c r="H107" s="173"/>
      <c r="I107" s="173"/>
      <c r="J107" s="173"/>
      <c r="K107" s="173"/>
      <c r="L107" s="173"/>
      <c r="M107" s="173"/>
      <c r="N107" s="173"/>
      <c r="O107" s="173"/>
      <c r="P107" s="1"/>
      <c r="Q107" s="1"/>
    </row>
    <row r="108" spans="2:17" ht="18" thickTop="1" thickBot="1">
      <c r="B108" s="194">
        <v>12</v>
      </c>
      <c r="C108" s="109">
        <v>45835</v>
      </c>
      <c r="D108" s="110" t="s">
        <v>293</v>
      </c>
      <c r="E108" s="113">
        <v>100</v>
      </c>
      <c r="F108" s="113"/>
      <c r="G108" s="101">
        <f t="shared" si="1"/>
        <v>229</v>
      </c>
      <c r="H108" s="173"/>
      <c r="I108" s="173"/>
      <c r="J108" s="173"/>
      <c r="K108" s="173"/>
      <c r="L108" s="173"/>
      <c r="M108" s="173"/>
      <c r="N108" s="173"/>
      <c r="O108" s="173"/>
      <c r="P108" s="1"/>
      <c r="Q108" s="1"/>
    </row>
    <row r="109" spans="2:17" ht="18" thickTop="1" thickBot="1">
      <c r="B109" s="194">
        <v>12</v>
      </c>
      <c r="C109" s="195">
        <v>45835</v>
      </c>
      <c r="D109" s="196" t="s">
        <v>294</v>
      </c>
      <c r="E109" s="197">
        <v>100</v>
      </c>
      <c r="F109" s="197"/>
      <c r="G109" s="101">
        <f t="shared" si="1"/>
        <v>329</v>
      </c>
      <c r="H109" s="173"/>
      <c r="I109" s="173"/>
      <c r="J109" s="173"/>
      <c r="K109" s="173"/>
      <c r="L109" s="173"/>
      <c r="M109" s="173"/>
      <c r="N109" s="173"/>
      <c r="O109" s="173"/>
      <c r="P109" s="1"/>
      <c r="Q109" s="1"/>
    </row>
    <row r="110" spans="2:17" ht="18" thickTop="1" thickBot="1">
      <c r="B110" s="194">
        <v>12</v>
      </c>
      <c r="C110" s="203">
        <v>45835</v>
      </c>
      <c r="D110" s="204" t="s">
        <v>295</v>
      </c>
      <c r="E110" s="205">
        <v>200</v>
      </c>
      <c r="F110" s="205"/>
      <c r="G110" s="101">
        <f t="shared" si="1"/>
        <v>529</v>
      </c>
      <c r="H110" s="173"/>
      <c r="I110" s="173"/>
      <c r="J110" s="173"/>
      <c r="K110" s="173"/>
      <c r="L110" s="173"/>
      <c r="M110" s="173"/>
      <c r="N110" s="173"/>
      <c r="O110" s="173"/>
      <c r="P110" s="1"/>
      <c r="Q110" s="1"/>
    </row>
    <row r="111" spans="2:17" ht="18" thickTop="1" thickBot="1">
      <c r="B111" s="194">
        <v>12</v>
      </c>
      <c r="C111" s="199">
        <v>45835</v>
      </c>
      <c r="D111" s="200" t="s">
        <v>93</v>
      </c>
      <c r="E111" s="201">
        <v>110</v>
      </c>
      <c r="F111" s="201"/>
      <c r="G111" s="101">
        <f t="shared" si="1"/>
        <v>639</v>
      </c>
      <c r="H111" s="314">
        <f>+SUM(E108:E110)</f>
        <v>400</v>
      </c>
      <c r="I111" s="173"/>
      <c r="J111" s="173"/>
      <c r="K111" s="173"/>
      <c r="L111" s="173"/>
      <c r="M111" s="173"/>
      <c r="N111" s="173"/>
      <c r="O111" s="173"/>
      <c r="P111" s="1"/>
      <c r="Q111" s="1"/>
    </row>
    <row r="112" spans="2:17" ht="18" thickTop="1" thickBot="1">
      <c r="B112" s="194">
        <v>12</v>
      </c>
      <c r="C112" s="203">
        <v>45835</v>
      </c>
      <c r="D112" s="204" t="s">
        <v>296</v>
      </c>
      <c r="E112" s="205"/>
      <c r="F112" s="205">
        <v>100</v>
      </c>
      <c r="G112" s="101">
        <f t="shared" si="1"/>
        <v>539</v>
      </c>
      <c r="H112" s="173"/>
      <c r="I112" s="173"/>
      <c r="J112" s="173"/>
      <c r="K112" s="173"/>
      <c r="L112" s="173"/>
      <c r="M112" s="173"/>
      <c r="N112" s="173"/>
      <c r="O112" s="173"/>
      <c r="P112" s="1"/>
      <c r="Q112" s="1"/>
    </row>
    <row r="113" spans="2:17" ht="18" thickTop="1" thickBot="1">
      <c r="B113" s="194">
        <v>12</v>
      </c>
      <c r="C113" s="195">
        <v>45835</v>
      </c>
      <c r="D113" s="196" t="s">
        <v>297</v>
      </c>
      <c r="E113" s="197"/>
      <c r="F113" s="197">
        <v>200</v>
      </c>
      <c r="G113" s="101">
        <f t="shared" si="1"/>
        <v>339</v>
      </c>
      <c r="H113" s="173"/>
      <c r="I113" s="173"/>
      <c r="J113" s="173"/>
      <c r="K113" s="173"/>
      <c r="L113" s="173"/>
      <c r="M113" s="173"/>
      <c r="N113" s="173"/>
      <c r="O113" s="173"/>
      <c r="P113" s="1"/>
      <c r="Q113" s="1"/>
    </row>
    <row r="114" spans="2:17" ht="18" thickTop="1" thickBot="1">
      <c r="B114" s="194">
        <v>12</v>
      </c>
      <c r="C114" s="109">
        <v>45835</v>
      </c>
      <c r="D114" s="110" t="s">
        <v>298</v>
      </c>
      <c r="E114" s="113"/>
      <c r="F114" s="113">
        <v>100</v>
      </c>
      <c r="G114" s="101">
        <f t="shared" si="1"/>
        <v>239</v>
      </c>
      <c r="H114" s="173"/>
      <c r="I114" s="173"/>
      <c r="J114" s="173"/>
      <c r="K114" s="173"/>
      <c r="L114" s="173"/>
      <c r="M114" s="173"/>
      <c r="N114" s="173"/>
      <c r="O114" s="173"/>
      <c r="P114" s="1"/>
      <c r="Q114" s="1"/>
    </row>
    <row r="115" spans="2:17" ht="18" thickTop="1" thickBot="1">
      <c r="B115" s="194">
        <v>12</v>
      </c>
      <c r="C115" s="195">
        <v>45835</v>
      </c>
      <c r="D115" s="196" t="s">
        <v>299</v>
      </c>
      <c r="E115" s="197"/>
      <c r="F115" s="197">
        <v>100</v>
      </c>
      <c r="G115" s="101">
        <f t="shared" si="1"/>
        <v>139</v>
      </c>
      <c r="H115" s="173"/>
      <c r="I115" s="173"/>
      <c r="J115" s="173"/>
      <c r="K115" s="173"/>
      <c r="L115" s="173"/>
      <c r="M115" s="173"/>
      <c r="N115" s="173"/>
      <c r="O115" s="173"/>
      <c r="P115" s="1"/>
      <c r="Q115" s="1"/>
    </row>
    <row r="116" spans="2:17" ht="18" thickTop="1" thickBot="1">
      <c r="B116" s="194">
        <v>12</v>
      </c>
      <c r="C116" s="203">
        <v>45835</v>
      </c>
      <c r="D116" s="204" t="s">
        <v>100</v>
      </c>
      <c r="E116" s="205"/>
      <c r="F116" s="205">
        <v>135</v>
      </c>
      <c r="G116" s="101">
        <f t="shared" si="1"/>
        <v>4</v>
      </c>
      <c r="H116" s="173"/>
      <c r="I116" s="173"/>
      <c r="J116" s="173"/>
      <c r="K116" s="173"/>
      <c r="L116" s="173"/>
      <c r="M116" s="173"/>
      <c r="N116" s="173"/>
      <c r="O116" s="173"/>
      <c r="P116" s="1"/>
      <c r="Q116" s="1"/>
    </row>
    <row r="117" spans="2:17" ht="18" thickTop="1" thickBot="1">
      <c r="B117" s="198"/>
      <c r="C117" s="199"/>
      <c r="D117" s="200"/>
      <c r="E117" s="201"/>
      <c r="F117" s="201"/>
      <c r="G117" s="101">
        <f t="shared" si="1"/>
        <v>4</v>
      </c>
      <c r="H117" s="173"/>
      <c r="I117" s="173"/>
      <c r="J117" s="173"/>
      <c r="K117" s="173"/>
      <c r="L117" s="173"/>
      <c r="M117" s="173"/>
      <c r="N117" s="173"/>
      <c r="O117" s="173"/>
      <c r="P117" s="1"/>
      <c r="Q117" s="1"/>
    </row>
    <row r="118" spans="2:17" ht="18" thickTop="1" thickBot="1">
      <c r="B118" s="202"/>
      <c r="C118" s="203"/>
      <c r="D118" s="204"/>
      <c r="E118" s="205"/>
      <c r="F118" s="205"/>
      <c r="G118" s="101">
        <f t="shared" si="1"/>
        <v>4</v>
      </c>
      <c r="H118" s="173"/>
      <c r="I118" s="173"/>
      <c r="J118" s="173"/>
      <c r="K118" s="173"/>
      <c r="L118" s="173"/>
      <c r="M118" s="173"/>
      <c r="N118" s="173"/>
      <c r="O118" s="173"/>
      <c r="P118" s="1"/>
      <c r="Q118" s="1"/>
    </row>
    <row r="119" spans="2:17" ht="18" thickTop="1" thickBot="1">
      <c r="B119" s="194"/>
      <c r="C119" s="195"/>
      <c r="D119" s="196"/>
      <c r="E119" s="197"/>
      <c r="F119" s="197"/>
      <c r="G119" s="101">
        <f t="shared" si="1"/>
        <v>4</v>
      </c>
      <c r="H119" s="173"/>
      <c r="I119" s="173"/>
      <c r="J119" s="173"/>
      <c r="K119" s="173"/>
      <c r="L119" s="173"/>
      <c r="M119" s="173"/>
      <c r="N119" s="173"/>
      <c r="O119" s="173"/>
      <c r="P119" s="1"/>
      <c r="Q119" s="1"/>
    </row>
    <row r="120" spans="2:17" ht="18" thickTop="1" thickBot="1">
      <c r="B120" s="108"/>
      <c r="C120" s="109"/>
      <c r="D120" s="110"/>
      <c r="E120" s="113"/>
      <c r="F120" s="113"/>
      <c r="G120" s="101">
        <f t="shared" si="1"/>
        <v>4</v>
      </c>
      <c r="H120" s="173"/>
      <c r="I120" s="173"/>
      <c r="J120" s="173"/>
      <c r="K120" s="173"/>
      <c r="L120" s="173"/>
      <c r="M120" s="173"/>
      <c r="N120" s="173"/>
      <c r="O120" s="173"/>
      <c r="P120" s="1"/>
      <c r="Q120" s="1"/>
    </row>
    <row r="121" spans="2:17" ht="18" thickTop="1" thickBot="1">
      <c r="B121" s="194"/>
      <c r="C121" s="195"/>
      <c r="D121" s="196"/>
      <c r="E121" s="197"/>
      <c r="F121" s="197"/>
      <c r="G121" s="101">
        <f t="shared" si="1"/>
        <v>4</v>
      </c>
      <c r="H121" s="173"/>
      <c r="I121" s="173"/>
      <c r="J121" s="173"/>
      <c r="K121" s="173"/>
      <c r="L121" s="173"/>
      <c r="M121" s="173"/>
      <c r="N121" s="173"/>
      <c r="O121" s="173"/>
      <c r="P121" s="1"/>
      <c r="Q121" s="1"/>
    </row>
    <row r="122" spans="2:17" ht="18" thickTop="1" thickBot="1">
      <c r="B122" s="202"/>
      <c r="C122" s="203"/>
      <c r="D122" s="204"/>
      <c r="E122" s="205"/>
      <c r="F122" s="205"/>
      <c r="G122" s="101">
        <f t="shared" si="1"/>
        <v>4</v>
      </c>
      <c r="H122" s="173"/>
      <c r="I122" s="173"/>
      <c r="J122" s="173"/>
      <c r="K122" s="173"/>
      <c r="L122" s="173"/>
      <c r="M122" s="173"/>
      <c r="N122" s="173"/>
      <c r="O122" s="173"/>
      <c r="P122" s="1"/>
      <c r="Q122" s="1"/>
    </row>
    <row r="123" spans="2:17" ht="18" thickTop="1" thickBot="1">
      <c r="B123" s="198"/>
      <c r="C123" s="199"/>
      <c r="D123" s="200"/>
      <c r="E123" s="201"/>
      <c r="F123" s="201"/>
      <c r="G123" s="101">
        <f t="shared" si="1"/>
        <v>4</v>
      </c>
      <c r="H123" s="173"/>
      <c r="I123" s="173"/>
      <c r="J123" s="173"/>
      <c r="K123" s="173"/>
      <c r="L123" s="173"/>
      <c r="M123" s="173"/>
      <c r="N123" s="173"/>
      <c r="O123" s="173"/>
      <c r="P123" s="1"/>
      <c r="Q123" s="1"/>
    </row>
    <row r="124" spans="2:17" ht="18" thickTop="1" thickBot="1">
      <c r="B124" s="202"/>
      <c r="C124" s="203"/>
      <c r="D124" s="204"/>
      <c r="E124" s="205"/>
      <c r="F124" s="205"/>
      <c r="G124" s="101">
        <f t="shared" si="1"/>
        <v>4</v>
      </c>
      <c r="H124" s="173"/>
      <c r="I124" s="173"/>
      <c r="J124" s="173"/>
      <c r="K124" s="173"/>
      <c r="L124" s="173"/>
      <c r="M124" s="173"/>
      <c r="N124" s="173"/>
      <c r="O124" s="173"/>
      <c r="P124" s="1"/>
      <c r="Q124" s="1"/>
    </row>
    <row r="125" spans="2:17" ht="18" thickTop="1" thickBot="1">
      <c r="B125" s="194"/>
      <c r="C125" s="195"/>
      <c r="D125" s="196"/>
      <c r="E125" s="197"/>
      <c r="F125" s="197"/>
      <c r="G125" s="101">
        <f t="shared" si="1"/>
        <v>4</v>
      </c>
      <c r="H125" s="173"/>
      <c r="I125" s="173"/>
      <c r="J125" s="173"/>
      <c r="K125" s="173"/>
      <c r="L125" s="173"/>
      <c r="M125" s="173"/>
      <c r="N125" s="173"/>
      <c r="O125" s="173"/>
      <c r="P125" s="1"/>
      <c r="Q125" s="1"/>
    </row>
    <row r="126" spans="2:17" ht="18" thickTop="1" thickBot="1">
      <c r="B126" s="108"/>
      <c r="C126" s="109"/>
      <c r="D126" s="110"/>
      <c r="E126" s="113"/>
      <c r="F126" s="113"/>
      <c r="G126" s="101">
        <f t="shared" si="1"/>
        <v>4</v>
      </c>
      <c r="H126" s="173"/>
      <c r="I126" s="173"/>
      <c r="J126" s="173"/>
      <c r="K126" s="173"/>
      <c r="L126" s="173"/>
      <c r="M126" s="173"/>
      <c r="N126" s="173"/>
      <c r="O126" s="173"/>
      <c r="P126" s="1"/>
      <c r="Q126" s="1"/>
    </row>
    <row r="127" spans="2:17" ht="18" thickTop="1" thickBot="1">
      <c r="B127" s="194"/>
      <c r="C127" s="195"/>
      <c r="D127" s="196"/>
      <c r="E127" s="197"/>
      <c r="F127" s="197"/>
      <c r="G127" s="101">
        <f t="shared" si="1"/>
        <v>4</v>
      </c>
      <c r="H127" s="173"/>
      <c r="I127" s="173"/>
      <c r="J127" s="173"/>
      <c r="K127" s="173"/>
      <c r="L127" s="173"/>
      <c r="M127" s="173"/>
      <c r="N127" s="173"/>
      <c r="O127" s="173"/>
      <c r="P127" s="1"/>
      <c r="Q127" s="1"/>
    </row>
    <row r="128" spans="2:17" ht="18" thickTop="1" thickBot="1">
      <c r="B128" s="202"/>
      <c r="C128" s="203"/>
      <c r="D128" s="204"/>
      <c r="E128" s="205"/>
      <c r="F128" s="205"/>
      <c r="G128" s="101">
        <f t="shared" si="1"/>
        <v>4</v>
      </c>
      <c r="H128" s="173"/>
      <c r="I128" s="173"/>
      <c r="J128" s="173"/>
      <c r="K128" s="173"/>
      <c r="L128" s="173"/>
      <c r="M128" s="173"/>
      <c r="N128" s="173"/>
      <c r="O128" s="173"/>
      <c r="P128" s="1"/>
      <c r="Q128" s="1"/>
    </row>
    <row r="129" spans="2:17" ht="18" thickTop="1" thickBot="1">
      <c r="B129" s="198"/>
      <c r="C129" s="199"/>
      <c r="D129" s="200"/>
      <c r="E129" s="201"/>
      <c r="F129" s="201"/>
      <c r="G129" s="101">
        <f t="shared" si="1"/>
        <v>4</v>
      </c>
      <c r="H129" s="173"/>
      <c r="I129" s="173"/>
      <c r="J129" s="173"/>
      <c r="K129" s="173"/>
      <c r="L129" s="173"/>
      <c r="M129" s="173"/>
      <c r="N129" s="173"/>
      <c r="O129" s="173"/>
      <c r="P129" s="1"/>
      <c r="Q129" s="1"/>
    </row>
    <row r="130" spans="2:17" ht="18" thickTop="1" thickBot="1">
      <c r="B130" s="202"/>
      <c r="C130" s="203"/>
      <c r="D130" s="204"/>
      <c r="E130" s="205"/>
      <c r="F130" s="205"/>
      <c r="G130" s="101">
        <f t="shared" si="1"/>
        <v>4</v>
      </c>
      <c r="H130" s="173"/>
      <c r="I130" s="173"/>
      <c r="J130" s="173"/>
      <c r="K130" s="173"/>
      <c r="L130" s="173"/>
      <c r="M130" s="173"/>
      <c r="N130" s="173"/>
      <c r="O130" s="173"/>
      <c r="P130" s="1"/>
      <c r="Q130" s="1"/>
    </row>
    <row r="131" spans="2:17" ht="18" thickTop="1" thickBot="1">
      <c r="B131" s="194"/>
      <c r="C131" s="195"/>
      <c r="D131" s="196"/>
      <c r="E131" s="197"/>
      <c r="F131" s="197"/>
      <c r="G131" s="101">
        <f t="shared" si="1"/>
        <v>4</v>
      </c>
      <c r="H131" s="173"/>
      <c r="I131" s="173"/>
      <c r="J131" s="173"/>
      <c r="K131" s="173"/>
      <c r="L131" s="173"/>
      <c r="M131" s="173"/>
      <c r="N131" s="173"/>
      <c r="O131" s="173"/>
      <c r="P131" s="1"/>
      <c r="Q131" s="1"/>
    </row>
    <row r="132" spans="2:17" ht="18" thickTop="1" thickBot="1">
      <c r="B132" s="108"/>
      <c r="C132" s="109"/>
      <c r="D132" s="110"/>
      <c r="E132" s="113"/>
      <c r="F132" s="113"/>
      <c r="G132" s="101">
        <f t="shared" si="1"/>
        <v>4</v>
      </c>
      <c r="H132" s="173"/>
      <c r="I132" s="173"/>
      <c r="J132" s="173"/>
      <c r="K132" s="173"/>
      <c r="L132" s="173"/>
      <c r="M132" s="173"/>
      <c r="N132" s="173"/>
      <c r="O132" s="173"/>
      <c r="P132" s="1"/>
      <c r="Q132" s="1"/>
    </row>
    <row r="133" spans="2:17" ht="18" thickTop="1" thickBot="1">
      <c r="B133" s="194"/>
      <c r="C133" s="195"/>
      <c r="D133" s="196"/>
      <c r="E133" s="197"/>
      <c r="F133" s="197"/>
      <c r="G133" s="101">
        <f t="shared" si="1"/>
        <v>4</v>
      </c>
      <c r="H133" s="173"/>
      <c r="I133" s="173"/>
      <c r="J133" s="173"/>
      <c r="K133" s="173"/>
      <c r="L133" s="173"/>
      <c r="M133" s="173"/>
      <c r="N133" s="173"/>
      <c r="O133" s="173"/>
      <c r="P133" s="1"/>
      <c r="Q133" s="1"/>
    </row>
    <row r="134" spans="2:17" ht="18" thickTop="1" thickBot="1">
      <c r="B134" s="202"/>
      <c r="C134" s="203"/>
      <c r="D134" s="204"/>
      <c r="E134" s="205"/>
      <c r="F134" s="205"/>
      <c r="G134" s="101">
        <f t="shared" si="1"/>
        <v>4</v>
      </c>
      <c r="H134" s="173"/>
      <c r="I134" s="173"/>
      <c r="J134" s="173"/>
      <c r="K134" s="173"/>
      <c r="L134" s="173"/>
      <c r="M134" s="173"/>
      <c r="N134" s="173"/>
      <c r="O134" s="173"/>
      <c r="P134" s="1"/>
      <c r="Q134" s="1"/>
    </row>
    <row r="135" spans="2:17" ht="18" thickTop="1" thickBot="1">
      <c r="B135" s="198"/>
      <c r="C135" s="199"/>
      <c r="D135" s="200"/>
      <c r="E135" s="201"/>
      <c r="F135" s="201"/>
      <c r="G135" s="101">
        <f t="shared" si="1"/>
        <v>4</v>
      </c>
      <c r="H135" s="173"/>
      <c r="I135" s="173"/>
      <c r="J135" s="173"/>
      <c r="K135" s="173"/>
      <c r="L135" s="173"/>
      <c r="M135" s="173"/>
      <c r="N135" s="173"/>
      <c r="O135" s="173"/>
      <c r="P135" s="1"/>
      <c r="Q135" s="1"/>
    </row>
    <row r="136" spans="2:17" ht="18" thickTop="1" thickBot="1">
      <c r="B136" s="202"/>
      <c r="C136" s="203"/>
      <c r="D136" s="204"/>
      <c r="E136" s="205"/>
      <c r="F136" s="205"/>
      <c r="G136" s="101">
        <f t="shared" si="1"/>
        <v>4</v>
      </c>
      <c r="H136" s="173"/>
      <c r="I136" s="173"/>
      <c r="J136" s="173"/>
      <c r="K136" s="173"/>
      <c r="L136" s="173"/>
      <c r="M136" s="173"/>
      <c r="N136" s="173"/>
      <c r="O136" s="173"/>
      <c r="P136" s="1"/>
      <c r="Q136" s="1"/>
    </row>
    <row r="137" spans="2:17" ht="18" thickTop="1" thickBot="1">
      <c r="B137" s="194"/>
      <c r="C137" s="195"/>
      <c r="D137" s="196"/>
      <c r="E137" s="197"/>
      <c r="F137" s="197"/>
      <c r="G137" s="101">
        <f t="shared" si="1"/>
        <v>4</v>
      </c>
      <c r="H137" s="173"/>
      <c r="I137" s="173"/>
      <c r="J137" s="173"/>
      <c r="K137" s="173"/>
      <c r="L137" s="173"/>
      <c r="M137" s="173"/>
      <c r="N137" s="173"/>
      <c r="O137" s="173"/>
      <c r="P137" s="1"/>
      <c r="Q137" s="1"/>
    </row>
    <row r="138" spans="2:17" ht="18" thickTop="1" thickBot="1">
      <c r="B138" s="108"/>
      <c r="C138" s="109"/>
      <c r="D138" s="110"/>
      <c r="E138" s="113"/>
      <c r="F138" s="113"/>
      <c r="G138" s="101">
        <f t="shared" si="1"/>
        <v>4</v>
      </c>
      <c r="H138" s="173"/>
      <c r="I138" s="173"/>
      <c r="J138" s="173"/>
      <c r="K138" s="173"/>
      <c r="L138" s="173"/>
      <c r="M138" s="173"/>
      <c r="N138" s="173"/>
      <c r="O138" s="173"/>
      <c r="P138" s="1"/>
      <c r="Q138" s="1"/>
    </row>
    <row r="139" spans="2:17" ht="18" thickTop="1" thickBot="1">
      <c r="B139" s="194"/>
      <c r="C139" s="195"/>
      <c r="D139" s="196"/>
      <c r="E139" s="197"/>
      <c r="F139" s="197"/>
      <c r="G139" s="101">
        <f t="shared" si="1"/>
        <v>4</v>
      </c>
      <c r="H139" s="173"/>
      <c r="I139" s="173"/>
      <c r="J139" s="173"/>
      <c r="K139" s="173"/>
      <c r="L139" s="173"/>
      <c r="M139" s="173"/>
      <c r="N139" s="173"/>
      <c r="O139" s="173"/>
      <c r="P139" s="1"/>
      <c r="Q139" s="1"/>
    </row>
    <row r="140" spans="2:17" ht="18" thickTop="1" thickBot="1">
      <c r="B140" s="202"/>
      <c r="C140" s="203"/>
      <c r="D140" s="204"/>
      <c r="E140" s="205"/>
      <c r="F140" s="205"/>
      <c r="G140" s="101">
        <f t="shared" ref="G140:G203" si="2">G139+E140-F140</f>
        <v>4</v>
      </c>
      <c r="H140" s="173"/>
      <c r="I140" s="173"/>
      <c r="J140" s="173"/>
      <c r="K140" s="173"/>
      <c r="L140" s="173"/>
      <c r="M140" s="173"/>
      <c r="N140" s="173"/>
      <c r="O140" s="173"/>
      <c r="P140" s="1"/>
      <c r="Q140" s="1"/>
    </row>
    <row r="141" spans="2:17" ht="18" thickTop="1" thickBot="1">
      <c r="B141" s="198"/>
      <c r="C141" s="199"/>
      <c r="D141" s="200"/>
      <c r="E141" s="201"/>
      <c r="F141" s="201"/>
      <c r="G141" s="101">
        <f t="shared" si="2"/>
        <v>4</v>
      </c>
      <c r="H141" s="173"/>
      <c r="I141" s="173"/>
      <c r="J141" s="173"/>
      <c r="K141" s="173"/>
      <c r="L141" s="173"/>
      <c r="M141" s="173"/>
      <c r="N141" s="173"/>
      <c r="O141" s="173"/>
      <c r="P141" s="1"/>
      <c r="Q141" s="1"/>
    </row>
    <row r="142" spans="2:17" ht="18" thickTop="1" thickBot="1">
      <c r="B142" s="202"/>
      <c r="C142" s="203"/>
      <c r="D142" s="204"/>
      <c r="E142" s="205"/>
      <c r="F142" s="205"/>
      <c r="G142" s="101">
        <f t="shared" si="2"/>
        <v>4</v>
      </c>
      <c r="H142" s="173"/>
      <c r="I142" s="173"/>
      <c r="J142" s="173"/>
      <c r="K142" s="173"/>
      <c r="L142" s="173"/>
      <c r="M142" s="173"/>
      <c r="N142" s="173"/>
      <c r="O142" s="173"/>
      <c r="P142" s="1"/>
      <c r="Q142" s="1"/>
    </row>
    <row r="143" spans="2:17" ht="18" thickTop="1" thickBot="1">
      <c r="B143" s="194"/>
      <c r="C143" s="195"/>
      <c r="D143" s="196"/>
      <c r="E143" s="197"/>
      <c r="F143" s="197"/>
      <c r="G143" s="101">
        <f t="shared" si="2"/>
        <v>4</v>
      </c>
      <c r="H143" s="173"/>
      <c r="I143" s="173"/>
      <c r="J143" s="173"/>
      <c r="K143" s="173"/>
      <c r="L143" s="173"/>
      <c r="M143" s="173"/>
      <c r="N143" s="173"/>
      <c r="O143" s="173"/>
      <c r="P143" s="1"/>
      <c r="Q143" s="1"/>
    </row>
    <row r="144" spans="2:17" ht="18" thickTop="1" thickBot="1">
      <c r="B144" s="108"/>
      <c r="C144" s="109"/>
      <c r="D144" s="110"/>
      <c r="E144" s="113"/>
      <c r="F144" s="113"/>
      <c r="G144" s="101">
        <f t="shared" si="2"/>
        <v>4</v>
      </c>
      <c r="H144" s="173"/>
      <c r="I144" s="173"/>
      <c r="J144" s="173"/>
      <c r="K144" s="173"/>
      <c r="L144" s="173"/>
      <c r="M144" s="173"/>
      <c r="N144" s="173"/>
      <c r="O144" s="173"/>
      <c r="P144" s="1"/>
      <c r="Q144" s="1"/>
    </row>
    <row r="145" spans="2:17" ht="18" thickTop="1" thickBot="1">
      <c r="B145" s="194"/>
      <c r="C145" s="195"/>
      <c r="D145" s="196"/>
      <c r="E145" s="197"/>
      <c r="F145" s="197"/>
      <c r="G145" s="101">
        <f t="shared" si="2"/>
        <v>4</v>
      </c>
      <c r="H145" s="173"/>
      <c r="I145" s="173"/>
      <c r="J145" s="173"/>
      <c r="K145" s="173"/>
      <c r="L145" s="173"/>
      <c r="M145" s="173"/>
      <c r="N145" s="173"/>
      <c r="O145" s="173"/>
      <c r="P145" s="1"/>
      <c r="Q145" s="1"/>
    </row>
    <row r="146" spans="2:17" ht="18" thickTop="1" thickBot="1">
      <c r="B146" s="202"/>
      <c r="C146" s="203"/>
      <c r="D146" s="204"/>
      <c r="E146" s="205"/>
      <c r="F146" s="205"/>
      <c r="G146" s="101">
        <f t="shared" si="2"/>
        <v>4</v>
      </c>
      <c r="H146" s="173"/>
      <c r="I146" s="173"/>
      <c r="J146" s="173"/>
      <c r="K146" s="173"/>
      <c r="L146" s="173"/>
      <c r="M146" s="173"/>
      <c r="N146" s="173"/>
      <c r="O146" s="173"/>
      <c r="P146" s="1"/>
      <c r="Q146" s="1"/>
    </row>
    <row r="147" spans="2:17" ht="18" thickTop="1" thickBot="1">
      <c r="B147" s="198"/>
      <c r="C147" s="199"/>
      <c r="D147" s="200"/>
      <c r="E147" s="201"/>
      <c r="F147" s="201"/>
      <c r="G147" s="101">
        <f t="shared" si="2"/>
        <v>4</v>
      </c>
      <c r="H147" s="173"/>
      <c r="I147" s="173"/>
      <c r="J147" s="173"/>
      <c r="K147" s="173"/>
      <c r="L147" s="173"/>
      <c r="M147" s="173"/>
      <c r="N147" s="173"/>
      <c r="O147" s="173"/>
      <c r="P147" s="1"/>
      <c r="Q147" s="1"/>
    </row>
    <row r="148" spans="2:17" ht="18" thickTop="1" thickBot="1">
      <c r="B148" s="202"/>
      <c r="C148" s="203"/>
      <c r="D148" s="204"/>
      <c r="E148" s="205"/>
      <c r="F148" s="205"/>
      <c r="G148" s="101">
        <f t="shared" si="2"/>
        <v>4</v>
      </c>
      <c r="H148" s="173"/>
      <c r="I148" s="173"/>
      <c r="J148" s="173"/>
      <c r="K148" s="173"/>
      <c r="L148" s="173"/>
      <c r="M148" s="173"/>
      <c r="N148" s="173"/>
      <c r="O148" s="173"/>
      <c r="P148" s="1"/>
      <c r="Q148" s="1"/>
    </row>
    <row r="149" spans="2:17" ht="18" thickTop="1" thickBot="1">
      <c r="B149" s="194"/>
      <c r="C149" s="195"/>
      <c r="D149" s="196"/>
      <c r="E149" s="197"/>
      <c r="F149" s="197"/>
      <c r="G149" s="101">
        <f t="shared" si="2"/>
        <v>4</v>
      </c>
      <c r="H149" s="173"/>
      <c r="I149" s="173"/>
      <c r="J149" s="173"/>
      <c r="K149" s="173"/>
      <c r="L149" s="173"/>
      <c r="M149" s="173"/>
      <c r="N149" s="173"/>
      <c r="O149" s="173"/>
      <c r="P149" s="1"/>
      <c r="Q149" s="1"/>
    </row>
    <row r="150" spans="2:17" ht="18" thickTop="1" thickBot="1">
      <c r="B150" s="108"/>
      <c r="C150" s="109"/>
      <c r="D150" s="110"/>
      <c r="E150" s="113"/>
      <c r="F150" s="113"/>
      <c r="G150" s="101">
        <f t="shared" si="2"/>
        <v>4</v>
      </c>
      <c r="H150" s="173"/>
      <c r="I150" s="173"/>
      <c r="J150" s="173"/>
      <c r="K150" s="173"/>
      <c r="L150" s="173"/>
      <c r="M150" s="173"/>
      <c r="N150" s="173"/>
      <c r="O150" s="173"/>
      <c r="P150" s="1"/>
      <c r="Q150" s="1"/>
    </row>
    <row r="151" spans="2:17" ht="18" thickTop="1" thickBot="1">
      <c r="B151" s="194"/>
      <c r="C151" s="195"/>
      <c r="D151" s="196"/>
      <c r="E151" s="197"/>
      <c r="F151" s="197"/>
      <c r="G151" s="101">
        <f t="shared" si="2"/>
        <v>4</v>
      </c>
      <c r="H151" s="173"/>
      <c r="I151" s="173"/>
      <c r="J151" s="173"/>
      <c r="K151" s="173"/>
      <c r="L151" s="173"/>
      <c r="M151" s="173"/>
      <c r="N151" s="173"/>
      <c r="O151" s="173"/>
      <c r="P151" s="1"/>
      <c r="Q151" s="1"/>
    </row>
    <row r="152" spans="2:17" ht="18" thickTop="1" thickBot="1">
      <c r="B152" s="202"/>
      <c r="C152" s="203"/>
      <c r="D152" s="204"/>
      <c r="E152" s="205"/>
      <c r="F152" s="205"/>
      <c r="G152" s="101">
        <f t="shared" si="2"/>
        <v>4</v>
      </c>
      <c r="H152" s="173"/>
      <c r="I152" s="173"/>
      <c r="J152" s="173"/>
      <c r="K152" s="173"/>
      <c r="L152" s="173"/>
      <c r="M152" s="173"/>
      <c r="N152" s="173"/>
      <c r="O152" s="173"/>
      <c r="P152" s="1"/>
      <c r="Q152" s="1"/>
    </row>
    <row r="153" spans="2:17" ht="18" thickTop="1" thickBot="1">
      <c r="B153" s="198"/>
      <c r="C153" s="199"/>
      <c r="D153" s="200"/>
      <c r="E153" s="201"/>
      <c r="F153" s="201"/>
      <c r="G153" s="101">
        <f t="shared" si="2"/>
        <v>4</v>
      </c>
      <c r="H153" s="173"/>
      <c r="I153" s="173"/>
      <c r="J153" s="173"/>
      <c r="K153" s="173"/>
      <c r="L153" s="173"/>
      <c r="M153" s="173"/>
      <c r="N153" s="173"/>
      <c r="O153" s="173"/>
      <c r="P153" s="1"/>
      <c r="Q153" s="1"/>
    </row>
    <row r="154" spans="2:17" ht="18" thickTop="1" thickBot="1">
      <c r="B154" s="202"/>
      <c r="C154" s="203"/>
      <c r="D154" s="204"/>
      <c r="E154" s="205"/>
      <c r="F154" s="205"/>
      <c r="G154" s="101">
        <f t="shared" si="2"/>
        <v>4</v>
      </c>
      <c r="H154" s="173"/>
      <c r="I154" s="173"/>
      <c r="J154" s="173"/>
      <c r="K154" s="173"/>
      <c r="L154" s="173"/>
      <c r="M154" s="173"/>
      <c r="N154" s="173"/>
      <c r="O154" s="173"/>
      <c r="P154" s="1"/>
      <c r="Q154" s="1"/>
    </row>
    <row r="155" spans="2:17" ht="18" thickTop="1" thickBot="1">
      <c r="B155" s="194"/>
      <c r="C155" s="195"/>
      <c r="D155" s="196"/>
      <c r="E155" s="197"/>
      <c r="F155" s="197"/>
      <c r="G155" s="101">
        <f t="shared" si="2"/>
        <v>4</v>
      </c>
      <c r="H155" s="173"/>
      <c r="I155" s="173"/>
      <c r="J155" s="173"/>
      <c r="K155" s="173"/>
      <c r="L155" s="173"/>
      <c r="M155" s="173"/>
      <c r="N155" s="173"/>
      <c r="O155" s="173"/>
      <c r="P155" s="1"/>
      <c r="Q155" s="1"/>
    </row>
    <row r="156" spans="2:17" ht="18" thickTop="1" thickBot="1">
      <c r="B156" s="108"/>
      <c r="C156" s="109"/>
      <c r="D156" s="110"/>
      <c r="E156" s="113"/>
      <c r="F156" s="113"/>
      <c r="G156" s="101">
        <f t="shared" si="2"/>
        <v>4</v>
      </c>
      <c r="H156" s="173"/>
      <c r="I156" s="173"/>
      <c r="J156" s="173"/>
      <c r="K156" s="173"/>
      <c r="L156" s="173"/>
      <c r="M156" s="173"/>
      <c r="N156" s="173"/>
      <c r="O156" s="173"/>
      <c r="P156" s="1"/>
      <c r="Q156" s="1"/>
    </row>
    <row r="157" spans="2:17" ht="18" thickTop="1" thickBot="1">
      <c r="B157" s="194"/>
      <c r="C157" s="195"/>
      <c r="D157" s="196"/>
      <c r="E157" s="197"/>
      <c r="F157" s="197"/>
      <c r="G157" s="101">
        <f t="shared" si="2"/>
        <v>4</v>
      </c>
      <c r="H157" s="173"/>
      <c r="I157" s="173"/>
      <c r="J157" s="173"/>
      <c r="K157" s="173"/>
      <c r="L157" s="173"/>
      <c r="M157" s="173"/>
      <c r="N157" s="173"/>
      <c r="O157" s="173"/>
      <c r="P157" s="1"/>
      <c r="Q157" s="1"/>
    </row>
    <row r="158" spans="2:17" ht="18" thickTop="1" thickBot="1">
      <c r="B158" s="202"/>
      <c r="C158" s="203"/>
      <c r="D158" s="204"/>
      <c r="E158" s="205"/>
      <c r="F158" s="205"/>
      <c r="G158" s="101">
        <f t="shared" si="2"/>
        <v>4</v>
      </c>
      <c r="H158" s="173"/>
      <c r="I158" s="173"/>
      <c r="J158" s="173"/>
      <c r="K158" s="173"/>
      <c r="L158" s="173"/>
      <c r="M158" s="173"/>
      <c r="N158" s="173"/>
      <c r="O158" s="173"/>
      <c r="P158" s="1"/>
      <c r="Q158" s="1"/>
    </row>
    <row r="159" spans="2:17" ht="18" thickTop="1" thickBot="1">
      <c r="B159" s="198"/>
      <c r="C159" s="199"/>
      <c r="D159" s="200"/>
      <c r="E159" s="201"/>
      <c r="F159" s="201"/>
      <c r="G159" s="101">
        <f t="shared" si="2"/>
        <v>4</v>
      </c>
      <c r="H159" s="173"/>
      <c r="I159" s="173"/>
      <c r="J159" s="173"/>
      <c r="K159" s="173"/>
      <c r="L159" s="173"/>
      <c r="M159" s="173"/>
      <c r="N159" s="173"/>
      <c r="O159" s="173"/>
      <c r="P159" s="1"/>
      <c r="Q159" s="1"/>
    </row>
    <row r="160" spans="2:17" ht="18" thickTop="1" thickBot="1">
      <c r="B160" s="202"/>
      <c r="C160" s="203"/>
      <c r="D160" s="204"/>
      <c r="E160" s="205"/>
      <c r="F160" s="205"/>
      <c r="G160" s="101">
        <f t="shared" si="2"/>
        <v>4</v>
      </c>
      <c r="H160" s="173"/>
      <c r="I160" s="173"/>
      <c r="J160" s="173"/>
      <c r="K160" s="173"/>
      <c r="L160" s="173"/>
      <c r="M160" s="173"/>
      <c r="N160" s="173"/>
      <c r="O160" s="173"/>
      <c r="P160" s="1"/>
      <c r="Q160" s="1"/>
    </row>
    <row r="161" spans="2:17" ht="18" thickTop="1" thickBot="1">
      <c r="B161" s="194"/>
      <c r="C161" s="195"/>
      <c r="D161" s="196"/>
      <c r="E161" s="197"/>
      <c r="F161" s="197"/>
      <c r="G161" s="101">
        <f t="shared" si="2"/>
        <v>4</v>
      </c>
      <c r="H161" s="173"/>
      <c r="I161" s="173"/>
      <c r="J161" s="173"/>
      <c r="K161" s="173"/>
      <c r="L161" s="173"/>
      <c r="M161" s="173"/>
      <c r="N161" s="173"/>
      <c r="O161" s="173"/>
      <c r="P161" s="1"/>
      <c r="Q161" s="1"/>
    </row>
    <row r="162" spans="2:17" ht="18" thickTop="1" thickBot="1">
      <c r="B162" s="108"/>
      <c r="C162" s="109"/>
      <c r="D162" s="110"/>
      <c r="E162" s="113"/>
      <c r="F162" s="113"/>
      <c r="G162" s="101">
        <f t="shared" si="2"/>
        <v>4</v>
      </c>
      <c r="H162" s="173"/>
      <c r="I162" s="173"/>
      <c r="J162" s="173"/>
      <c r="K162" s="173"/>
      <c r="L162" s="173"/>
      <c r="M162" s="173"/>
      <c r="N162" s="173"/>
      <c r="O162" s="173"/>
      <c r="P162" s="1"/>
      <c r="Q162" s="1"/>
    </row>
    <row r="163" spans="2:17" ht="18" thickTop="1" thickBot="1">
      <c r="B163" s="194"/>
      <c r="C163" s="195"/>
      <c r="D163" s="196"/>
      <c r="E163" s="197"/>
      <c r="F163" s="197"/>
      <c r="G163" s="101">
        <f t="shared" si="2"/>
        <v>4</v>
      </c>
      <c r="H163" s="173"/>
      <c r="I163" s="173"/>
      <c r="J163" s="173"/>
      <c r="K163" s="173"/>
      <c r="L163" s="173"/>
      <c r="M163" s="173"/>
      <c r="N163" s="173"/>
      <c r="O163" s="173"/>
      <c r="P163" s="1"/>
      <c r="Q163" s="1"/>
    </row>
    <row r="164" spans="2:17" ht="18" thickTop="1" thickBot="1">
      <c r="B164" s="202"/>
      <c r="C164" s="203"/>
      <c r="D164" s="204"/>
      <c r="E164" s="205"/>
      <c r="F164" s="205"/>
      <c r="G164" s="101">
        <f t="shared" si="2"/>
        <v>4</v>
      </c>
      <c r="H164" s="173"/>
      <c r="I164" s="173"/>
      <c r="J164" s="173"/>
      <c r="K164" s="173"/>
      <c r="L164" s="173"/>
      <c r="M164" s="173"/>
      <c r="N164" s="173"/>
      <c r="O164" s="173"/>
      <c r="P164" s="1"/>
      <c r="Q164" s="1"/>
    </row>
    <row r="165" spans="2:17" ht="18" thickTop="1" thickBot="1">
      <c r="B165" s="198"/>
      <c r="C165" s="199"/>
      <c r="D165" s="200"/>
      <c r="E165" s="201"/>
      <c r="F165" s="201"/>
      <c r="G165" s="101">
        <f t="shared" si="2"/>
        <v>4</v>
      </c>
      <c r="H165" s="173"/>
      <c r="I165" s="173"/>
      <c r="J165" s="173"/>
      <c r="K165" s="173"/>
      <c r="L165" s="173"/>
      <c r="M165" s="173"/>
      <c r="N165" s="173"/>
      <c r="O165" s="173"/>
      <c r="P165" s="1"/>
      <c r="Q165" s="1"/>
    </row>
    <row r="166" spans="2:17" ht="18" thickTop="1" thickBot="1">
      <c r="B166" s="202"/>
      <c r="C166" s="203"/>
      <c r="D166" s="204"/>
      <c r="E166" s="205"/>
      <c r="F166" s="205"/>
      <c r="G166" s="101">
        <f t="shared" si="2"/>
        <v>4</v>
      </c>
      <c r="H166" s="173"/>
      <c r="I166" s="173"/>
      <c r="J166" s="173"/>
      <c r="K166" s="173"/>
      <c r="L166" s="173"/>
      <c r="M166" s="173"/>
      <c r="N166" s="173"/>
      <c r="O166" s="173"/>
      <c r="P166" s="1"/>
      <c r="Q166" s="1"/>
    </row>
    <row r="167" spans="2:17" ht="18" thickTop="1" thickBot="1">
      <c r="B167" s="194"/>
      <c r="C167" s="195"/>
      <c r="D167" s="196"/>
      <c r="E167" s="197"/>
      <c r="F167" s="197"/>
      <c r="G167" s="101">
        <f t="shared" si="2"/>
        <v>4</v>
      </c>
      <c r="H167" s="173"/>
      <c r="I167" s="173"/>
      <c r="J167" s="173"/>
      <c r="K167" s="173"/>
      <c r="L167" s="173"/>
      <c r="M167" s="173"/>
      <c r="N167" s="173"/>
      <c r="O167" s="173"/>
      <c r="P167" s="1"/>
      <c r="Q167" s="1"/>
    </row>
    <row r="168" spans="2:17" ht="18" thickTop="1" thickBot="1">
      <c r="B168" s="108"/>
      <c r="C168" s="109"/>
      <c r="D168" s="110"/>
      <c r="E168" s="113"/>
      <c r="F168" s="113"/>
      <c r="G168" s="101">
        <f t="shared" si="2"/>
        <v>4</v>
      </c>
      <c r="H168" s="173"/>
      <c r="I168" s="173"/>
      <c r="J168" s="173"/>
      <c r="K168" s="173"/>
      <c r="L168" s="173"/>
      <c r="M168" s="173"/>
      <c r="N168" s="173"/>
      <c r="O168" s="173"/>
      <c r="P168" s="1"/>
      <c r="Q168" s="1"/>
    </row>
    <row r="169" spans="2:17" ht="18" thickTop="1" thickBot="1">
      <c r="B169" s="194"/>
      <c r="C169" s="195"/>
      <c r="D169" s="196"/>
      <c r="E169" s="197"/>
      <c r="F169" s="197"/>
      <c r="G169" s="101">
        <f t="shared" si="2"/>
        <v>4</v>
      </c>
      <c r="H169" s="173"/>
      <c r="I169" s="173"/>
      <c r="J169" s="173"/>
      <c r="K169" s="173"/>
      <c r="L169" s="173"/>
      <c r="M169" s="173"/>
      <c r="N169" s="173"/>
      <c r="O169" s="173"/>
      <c r="P169" s="1"/>
      <c r="Q169" s="1"/>
    </row>
    <row r="170" spans="2:17" ht="18" thickTop="1" thickBot="1">
      <c r="B170" s="202"/>
      <c r="C170" s="203"/>
      <c r="D170" s="204"/>
      <c r="E170" s="205"/>
      <c r="F170" s="205"/>
      <c r="G170" s="101">
        <f t="shared" si="2"/>
        <v>4</v>
      </c>
      <c r="H170" s="173"/>
      <c r="I170" s="173"/>
      <c r="J170" s="173"/>
      <c r="K170" s="173"/>
      <c r="L170" s="173"/>
      <c r="M170" s="173"/>
      <c r="N170" s="173"/>
      <c r="O170" s="173"/>
      <c r="P170" s="1"/>
      <c r="Q170" s="1"/>
    </row>
    <row r="171" spans="2:17" ht="18" thickTop="1" thickBot="1">
      <c r="B171" s="198"/>
      <c r="C171" s="199"/>
      <c r="D171" s="200"/>
      <c r="E171" s="201"/>
      <c r="F171" s="201"/>
      <c r="G171" s="101">
        <f t="shared" si="2"/>
        <v>4</v>
      </c>
      <c r="H171" s="173"/>
      <c r="I171" s="173"/>
      <c r="J171" s="173"/>
      <c r="K171" s="173"/>
      <c r="L171" s="173"/>
      <c r="M171" s="173"/>
      <c r="N171" s="173"/>
      <c r="O171" s="173"/>
      <c r="P171" s="1"/>
      <c r="Q171" s="1"/>
    </row>
    <row r="172" spans="2:17" ht="18" thickTop="1" thickBot="1">
      <c r="B172" s="202"/>
      <c r="C172" s="203"/>
      <c r="D172" s="204"/>
      <c r="E172" s="205"/>
      <c r="F172" s="205"/>
      <c r="G172" s="101">
        <f t="shared" si="2"/>
        <v>4</v>
      </c>
      <c r="H172" s="173"/>
      <c r="I172" s="173"/>
      <c r="J172" s="173"/>
      <c r="K172" s="173"/>
      <c r="L172" s="173"/>
      <c r="M172" s="173"/>
      <c r="N172" s="173"/>
      <c r="O172" s="173"/>
      <c r="P172" s="1"/>
      <c r="Q172" s="1"/>
    </row>
    <row r="173" spans="2:17" ht="18" thickTop="1" thickBot="1">
      <c r="B173" s="194"/>
      <c r="C173" s="195"/>
      <c r="D173" s="196"/>
      <c r="E173" s="197"/>
      <c r="F173" s="197"/>
      <c r="G173" s="101">
        <f t="shared" si="2"/>
        <v>4</v>
      </c>
      <c r="H173" s="173"/>
      <c r="I173" s="173"/>
      <c r="J173" s="173"/>
      <c r="K173" s="173"/>
      <c r="L173" s="173"/>
      <c r="M173" s="173"/>
      <c r="N173" s="173"/>
      <c r="O173" s="173"/>
      <c r="P173" s="1"/>
      <c r="Q173" s="1"/>
    </row>
    <row r="174" spans="2:17" ht="18" thickTop="1" thickBot="1">
      <c r="B174" s="108"/>
      <c r="C174" s="109"/>
      <c r="D174" s="110"/>
      <c r="E174" s="113"/>
      <c r="F174" s="113"/>
      <c r="G174" s="101">
        <f t="shared" si="2"/>
        <v>4</v>
      </c>
      <c r="H174" s="173"/>
      <c r="I174" s="173"/>
      <c r="J174" s="173"/>
      <c r="K174" s="173"/>
      <c r="L174" s="173"/>
      <c r="M174" s="173"/>
      <c r="N174" s="173"/>
      <c r="O174" s="173"/>
      <c r="P174" s="1"/>
      <c r="Q174" s="1"/>
    </row>
    <row r="175" spans="2:17" ht="18" thickTop="1" thickBot="1">
      <c r="B175" s="194"/>
      <c r="C175" s="195"/>
      <c r="D175" s="196"/>
      <c r="E175" s="197"/>
      <c r="F175" s="197"/>
      <c r="G175" s="101">
        <f t="shared" si="2"/>
        <v>4</v>
      </c>
      <c r="H175" s="173"/>
      <c r="I175" s="173"/>
      <c r="J175" s="173"/>
      <c r="K175" s="173"/>
      <c r="L175" s="173"/>
      <c r="M175" s="173"/>
      <c r="N175" s="173"/>
      <c r="O175" s="173"/>
      <c r="P175" s="1"/>
      <c r="Q175" s="1"/>
    </row>
    <row r="176" spans="2:17" ht="18" thickTop="1" thickBot="1">
      <c r="B176" s="202"/>
      <c r="C176" s="203"/>
      <c r="D176" s="204"/>
      <c r="E176" s="205"/>
      <c r="F176" s="205"/>
      <c r="G176" s="101">
        <f t="shared" si="2"/>
        <v>4</v>
      </c>
      <c r="H176" s="173"/>
      <c r="I176" s="173"/>
      <c r="J176" s="173"/>
      <c r="K176" s="173"/>
      <c r="L176" s="173"/>
      <c r="M176" s="173"/>
      <c r="N176" s="173"/>
      <c r="O176" s="173"/>
      <c r="P176" s="1"/>
      <c r="Q176" s="1"/>
    </row>
    <row r="177" spans="2:17" ht="18" thickTop="1" thickBot="1">
      <c r="B177" s="198"/>
      <c r="C177" s="199"/>
      <c r="D177" s="200"/>
      <c r="E177" s="201"/>
      <c r="F177" s="201"/>
      <c r="G177" s="101">
        <f t="shared" si="2"/>
        <v>4</v>
      </c>
      <c r="H177" s="173"/>
      <c r="I177" s="173"/>
      <c r="J177" s="173"/>
      <c r="K177" s="173"/>
      <c r="L177" s="173"/>
      <c r="M177" s="173"/>
      <c r="N177" s="173"/>
      <c r="O177" s="173"/>
      <c r="P177" s="1"/>
      <c r="Q177" s="1"/>
    </row>
    <row r="178" spans="2:17" ht="18" thickTop="1" thickBot="1">
      <c r="B178" s="202"/>
      <c r="C178" s="203"/>
      <c r="D178" s="204"/>
      <c r="E178" s="205"/>
      <c r="F178" s="205"/>
      <c r="G178" s="101">
        <f t="shared" si="2"/>
        <v>4</v>
      </c>
      <c r="H178" s="173"/>
      <c r="I178" s="173"/>
      <c r="J178" s="173"/>
      <c r="K178" s="173"/>
      <c r="L178" s="173"/>
      <c r="M178" s="173"/>
      <c r="N178" s="173"/>
      <c r="O178" s="173"/>
      <c r="P178" s="1"/>
      <c r="Q178" s="1"/>
    </row>
    <row r="179" spans="2:17" ht="18" thickTop="1" thickBot="1">
      <c r="B179" s="194"/>
      <c r="C179" s="195"/>
      <c r="D179" s="196"/>
      <c r="E179" s="197"/>
      <c r="F179" s="197"/>
      <c r="G179" s="101">
        <f t="shared" si="2"/>
        <v>4</v>
      </c>
      <c r="H179" s="173"/>
      <c r="I179" s="173"/>
      <c r="J179" s="173"/>
      <c r="K179" s="173"/>
      <c r="L179" s="173"/>
      <c r="M179" s="173"/>
      <c r="N179" s="173"/>
      <c r="O179" s="173"/>
      <c r="P179" s="1"/>
      <c r="Q179" s="1"/>
    </row>
    <row r="180" spans="2:17" ht="18" thickTop="1" thickBot="1">
      <c r="B180" s="108"/>
      <c r="C180" s="109"/>
      <c r="D180" s="110"/>
      <c r="E180" s="113"/>
      <c r="F180" s="113"/>
      <c r="G180" s="101">
        <f t="shared" si="2"/>
        <v>4</v>
      </c>
      <c r="H180" s="173"/>
      <c r="I180" s="173"/>
      <c r="J180" s="173"/>
      <c r="K180" s="173"/>
      <c r="L180" s="173"/>
      <c r="M180" s="173"/>
      <c r="N180" s="173"/>
      <c r="O180" s="173"/>
      <c r="P180" s="1"/>
      <c r="Q180" s="1"/>
    </row>
    <row r="181" spans="2:17" ht="18" thickTop="1" thickBot="1">
      <c r="B181" s="194"/>
      <c r="C181" s="195"/>
      <c r="D181" s="196"/>
      <c r="E181" s="197"/>
      <c r="F181" s="197"/>
      <c r="G181" s="101">
        <f t="shared" si="2"/>
        <v>4</v>
      </c>
      <c r="H181" s="173"/>
      <c r="I181" s="173"/>
      <c r="J181" s="173"/>
      <c r="K181" s="173"/>
      <c r="L181" s="173"/>
      <c r="M181" s="173"/>
      <c r="N181" s="173"/>
      <c r="O181" s="173"/>
      <c r="P181" s="1"/>
      <c r="Q181" s="1"/>
    </row>
    <row r="182" spans="2:17" ht="18" thickTop="1" thickBot="1">
      <c r="B182" s="202"/>
      <c r="C182" s="203"/>
      <c r="D182" s="204"/>
      <c r="E182" s="205"/>
      <c r="F182" s="205"/>
      <c r="G182" s="101">
        <f t="shared" si="2"/>
        <v>4</v>
      </c>
      <c r="H182" s="173"/>
      <c r="I182" s="173"/>
      <c r="J182" s="173"/>
      <c r="K182" s="173"/>
      <c r="L182" s="173"/>
      <c r="M182" s="173"/>
      <c r="N182" s="173"/>
      <c r="O182" s="173"/>
      <c r="P182" s="1"/>
      <c r="Q182" s="1"/>
    </row>
    <row r="183" spans="2:17" ht="18" thickTop="1" thickBot="1">
      <c r="B183" s="198"/>
      <c r="C183" s="199"/>
      <c r="D183" s="200"/>
      <c r="E183" s="201"/>
      <c r="F183" s="201"/>
      <c r="G183" s="101">
        <f t="shared" si="2"/>
        <v>4</v>
      </c>
      <c r="H183" s="173"/>
      <c r="I183" s="173"/>
      <c r="J183" s="173"/>
      <c r="K183" s="173"/>
      <c r="L183" s="173"/>
      <c r="M183" s="173"/>
      <c r="N183" s="173"/>
      <c r="O183" s="173"/>
      <c r="P183" s="1"/>
      <c r="Q183" s="1"/>
    </row>
    <row r="184" spans="2:17" ht="18" thickTop="1" thickBot="1">
      <c r="B184" s="202"/>
      <c r="C184" s="203"/>
      <c r="D184" s="204"/>
      <c r="E184" s="205"/>
      <c r="F184" s="205"/>
      <c r="G184" s="101">
        <f t="shared" si="2"/>
        <v>4</v>
      </c>
      <c r="H184" s="173"/>
      <c r="I184" s="173"/>
      <c r="J184" s="173"/>
      <c r="K184" s="173"/>
      <c r="L184" s="173"/>
      <c r="M184" s="173"/>
      <c r="N184" s="173"/>
      <c r="O184" s="173"/>
      <c r="P184" s="1"/>
      <c r="Q184" s="1"/>
    </row>
    <row r="185" spans="2:17" ht="18" thickTop="1" thickBot="1">
      <c r="B185" s="194"/>
      <c r="C185" s="195"/>
      <c r="D185" s="196"/>
      <c r="E185" s="197"/>
      <c r="F185" s="197"/>
      <c r="G185" s="101">
        <f t="shared" si="2"/>
        <v>4</v>
      </c>
      <c r="H185" s="173"/>
      <c r="I185" s="173"/>
      <c r="J185" s="173"/>
      <c r="K185" s="173"/>
      <c r="L185" s="173"/>
      <c r="M185" s="173"/>
      <c r="N185" s="173"/>
      <c r="O185" s="173"/>
      <c r="P185" s="1"/>
      <c r="Q185" s="1"/>
    </row>
    <row r="186" spans="2:17" ht="18" thickTop="1" thickBot="1">
      <c r="B186" s="108"/>
      <c r="C186" s="109"/>
      <c r="D186" s="110"/>
      <c r="E186" s="113"/>
      <c r="F186" s="113"/>
      <c r="G186" s="101">
        <f t="shared" si="2"/>
        <v>4</v>
      </c>
      <c r="H186" s="173"/>
      <c r="I186" s="173"/>
      <c r="J186" s="173"/>
      <c r="K186" s="173"/>
      <c r="L186" s="173"/>
      <c r="M186" s="173"/>
      <c r="N186" s="173"/>
      <c r="O186" s="173"/>
      <c r="P186" s="1"/>
      <c r="Q186" s="1"/>
    </row>
    <row r="187" spans="2:17" ht="18" thickTop="1" thickBot="1">
      <c r="B187" s="194"/>
      <c r="C187" s="195"/>
      <c r="D187" s="196"/>
      <c r="E187" s="197"/>
      <c r="F187" s="197"/>
      <c r="G187" s="101">
        <f t="shared" si="2"/>
        <v>4</v>
      </c>
      <c r="H187" s="173"/>
      <c r="I187" s="173"/>
      <c r="J187" s="173"/>
      <c r="K187" s="173"/>
      <c r="L187" s="173"/>
      <c r="M187" s="173"/>
      <c r="N187" s="173"/>
      <c r="O187" s="173"/>
      <c r="P187" s="1"/>
      <c r="Q187" s="1"/>
    </row>
    <row r="188" spans="2:17" ht="18" thickTop="1" thickBot="1">
      <c r="B188" s="202"/>
      <c r="C188" s="203"/>
      <c r="D188" s="204"/>
      <c r="E188" s="205"/>
      <c r="F188" s="205"/>
      <c r="G188" s="101">
        <f t="shared" si="2"/>
        <v>4</v>
      </c>
      <c r="H188" s="173"/>
      <c r="I188" s="173"/>
      <c r="J188" s="173"/>
      <c r="K188" s="173"/>
      <c r="L188" s="173"/>
      <c r="M188" s="173"/>
      <c r="N188" s="173"/>
      <c r="O188" s="173"/>
      <c r="P188" s="1"/>
      <c r="Q188" s="1"/>
    </row>
    <row r="189" spans="2:17" ht="18" thickTop="1" thickBot="1">
      <c r="B189" s="198"/>
      <c r="C189" s="199"/>
      <c r="D189" s="200"/>
      <c r="E189" s="201"/>
      <c r="F189" s="201"/>
      <c r="G189" s="101">
        <f t="shared" si="2"/>
        <v>4</v>
      </c>
      <c r="H189" s="173"/>
      <c r="I189" s="173"/>
      <c r="J189" s="173"/>
      <c r="K189" s="173"/>
      <c r="L189" s="173"/>
      <c r="M189" s="173"/>
      <c r="N189" s="173"/>
      <c r="O189" s="173"/>
      <c r="P189" s="1"/>
      <c r="Q189" s="1"/>
    </row>
    <row r="190" spans="2:17" ht="18" thickTop="1" thickBot="1">
      <c r="B190" s="202"/>
      <c r="C190" s="203"/>
      <c r="D190" s="204"/>
      <c r="E190" s="205"/>
      <c r="F190" s="205"/>
      <c r="G190" s="101">
        <f t="shared" si="2"/>
        <v>4</v>
      </c>
      <c r="H190" s="173"/>
      <c r="I190" s="173"/>
      <c r="J190" s="173"/>
      <c r="K190" s="173"/>
      <c r="L190" s="173"/>
      <c r="M190" s="173"/>
      <c r="N190" s="173"/>
      <c r="O190" s="173"/>
      <c r="P190" s="1"/>
      <c r="Q190" s="1"/>
    </row>
    <row r="191" spans="2:17" ht="18" thickTop="1" thickBot="1">
      <c r="B191" s="194"/>
      <c r="C191" s="195"/>
      <c r="D191" s="196"/>
      <c r="E191" s="197"/>
      <c r="F191" s="197"/>
      <c r="G191" s="101">
        <f t="shared" si="2"/>
        <v>4</v>
      </c>
      <c r="H191" s="173"/>
      <c r="I191" s="173"/>
      <c r="J191" s="173"/>
      <c r="K191" s="173"/>
      <c r="L191" s="173"/>
      <c r="M191" s="173"/>
      <c r="N191" s="173"/>
      <c r="O191" s="173"/>
      <c r="P191" s="1"/>
      <c r="Q191" s="1"/>
    </row>
    <row r="192" spans="2:17" ht="18" thickTop="1" thickBot="1">
      <c r="B192" s="108"/>
      <c r="C192" s="109"/>
      <c r="D192" s="110"/>
      <c r="E192" s="113"/>
      <c r="F192" s="113"/>
      <c r="G192" s="101">
        <f t="shared" si="2"/>
        <v>4</v>
      </c>
      <c r="H192" s="173"/>
      <c r="I192" s="173"/>
      <c r="J192" s="173"/>
      <c r="K192" s="173"/>
      <c r="L192" s="173"/>
      <c r="M192" s="173"/>
      <c r="N192" s="173"/>
      <c r="O192" s="173"/>
      <c r="P192" s="1"/>
      <c r="Q192" s="1"/>
    </row>
    <row r="193" spans="2:17" ht="18" thickTop="1" thickBot="1">
      <c r="B193" s="194"/>
      <c r="C193" s="195"/>
      <c r="D193" s="196"/>
      <c r="E193" s="197"/>
      <c r="F193" s="197"/>
      <c r="G193" s="101">
        <f t="shared" si="2"/>
        <v>4</v>
      </c>
      <c r="H193" s="173"/>
      <c r="I193" s="173"/>
      <c r="J193" s="173"/>
      <c r="K193" s="173"/>
      <c r="L193" s="173"/>
      <c r="M193" s="173"/>
      <c r="N193" s="173"/>
      <c r="O193" s="173"/>
      <c r="P193" s="1"/>
      <c r="Q193" s="1"/>
    </row>
    <row r="194" spans="2:17" ht="18" thickTop="1" thickBot="1">
      <c r="B194" s="202"/>
      <c r="C194" s="203"/>
      <c r="D194" s="204"/>
      <c r="E194" s="205"/>
      <c r="F194" s="205"/>
      <c r="G194" s="101">
        <f t="shared" si="2"/>
        <v>4</v>
      </c>
      <c r="H194" s="173"/>
      <c r="I194" s="173"/>
      <c r="J194" s="173"/>
      <c r="K194" s="173"/>
      <c r="L194" s="173"/>
      <c r="M194" s="173"/>
      <c r="N194" s="173"/>
      <c r="O194" s="173"/>
      <c r="P194" s="1"/>
      <c r="Q194" s="1"/>
    </row>
    <row r="195" spans="2:17" ht="18" thickTop="1" thickBot="1">
      <c r="B195" s="198"/>
      <c r="C195" s="199"/>
      <c r="D195" s="200"/>
      <c r="E195" s="201"/>
      <c r="F195" s="201"/>
      <c r="G195" s="101">
        <f t="shared" si="2"/>
        <v>4</v>
      </c>
      <c r="H195" s="173"/>
      <c r="I195" s="173"/>
      <c r="J195" s="173"/>
      <c r="K195" s="173"/>
      <c r="L195" s="173"/>
      <c r="M195" s="173"/>
      <c r="N195" s="173"/>
      <c r="O195" s="173"/>
      <c r="P195" s="1"/>
      <c r="Q195" s="1"/>
    </row>
    <row r="196" spans="2:17" ht="18" thickTop="1" thickBot="1">
      <c r="B196" s="202"/>
      <c r="C196" s="203"/>
      <c r="D196" s="204"/>
      <c r="E196" s="205"/>
      <c r="F196" s="205"/>
      <c r="G196" s="101">
        <f t="shared" si="2"/>
        <v>4</v>
      </c>
      <c r="H196" s="173"/>
      <c r="I196" s="173"/>
      <c r="J196" s="173"/>
      <c r="K196" s="173"/>
      <c r="L196" s="173"/>
      <c r="M196" s="173"/>
      <c r="N196" s="173"/>
      <c r="O196" s="173"/>
      <c r="P196" s="1"/>
      <c r="Q196" s="1"/>
    </row>
    <row r="197" spans="2:17" ht="18" thickTop="1" thickBot="1">
      <c r="B197" s="194"/>
      <c r="C197" s="195"/>
      <c r="D197" s="196"/>
      <c r="E197" s="197"/>
      <c r="F197" s="197"/>
      <c r="G197" s="101">
        <f t="shared" si="2"/>
        <v>4</v>
      </c>
      <c r="H197" s="173"/>
      <c r="I197" s="173"/>
      <c r="J197" s="173"/>
      <c r="K197" s="173"/>
      <c r="L197" s="173"/>
      <c r="M197" s="173"/>
      <c r="N197" s="173"/>
      <c r="O197" s="173"/>
      <c r="P197" s="1"/>
      <c r="Q197" s="1"/>
    </row>
    <row r="198" spans="2:17" ht="18" thickTop="1" thickBot="1">
      <c r="B198" s="108"/>
      <c r="C198" s="109"/>
      <c r="D198" s="110"/>
      <c r="E198" s="113"/>
      <c r="F198" s="113"/>
      <c r="G198" s="101">
        <f t="shared" si="2"/>
        <v>4</v>
      </c>
      <c r="H198" s="173"/>
      <c r="I198" s="173"/>
      <c r="J198" s="173"/>
      <c r="K198" s="173"/>
      <c r="L198" s="173"/>
      <c r="M198" s="173"/>
      <c r="N198" s="173"/>
      <c r="O198" s="173"/>
      <c r="P198" s="1"/>
      <c r="Q198" s="1"/>
    </row>
    <row r="199" spans="2:17" ht="18" thickTop="1" thickBot="1">
      <c r="B199" s="194"/>
      <c r="C199" s="195"/>
      <c r="D199" s="196"/>
      <c r="E199" s="197"/>
      <c r="F199" s="197"/>
      <c r="G199" s="101">
        <f t="shared" si="2"/>
        <v>4</v>
      </c>
      <c r="H199" s="173"/>
      <c r="I199" s="173"/>
      <c r="J199" s="173"/>
      <c r="K199" s="173"/>
      <c r="L199" s="173"/>
      <c r="M199" s="173"/>
      <c r="N199" s="173"/>
      <c r="O199" s="173"/>
      <c r="P199" s="1"/>
      <c r="Q199" s="1"/>
    </row>
    <row r="200" spans="2:17" ht="18" thickTop="1" thickBot="1">
      <c r="B200" s="202"/>
      <c r="C200" s="203"/>
      <c r="D200" s="204"/>
      <c r="E200" s="205"/>
      <c r="F200" s="205"/>
      <c r="G200" s="101">
        <f t="shared" si="2"/>
        <v>4</v>
      </c>
      <c r="H200" s="173"/>
      <c r="I200" s="173"/>
      <c r="J200" s="173"/>
      <c r="K200" s="173"/>
      <c r="L200" s="173"/>
      <c r="M200" s="173"/>
      <c r="N200" s="173"/>
      <c r="O200" s="173"/>
      <c r="P200" s="1"/>
      <c r="Q200" s="1"/>
    </row>
    <row r="201" spans="2:17" ht="18" thickTop="1" thickBot="1">
      <c r="B201" s="198"/>
      <c r="C201" s="199"/>
      <c r="D201" s="200"/>
      <c r="E201" s="201"/>
      <c r="F201" s="201"/>
      <c r="G201" s="101">
        <f t="shared" si="2"/>
        <v>4</v>
      </c>
      <c r="H201" s="173"/>
      <c r="I201" s="173"/>
      <c r="J201" s="173"/>
      <c r="K201" s="173"/>
      <c r="L201" s="173"/>
      <c r="M201" s="173"/>
      <c r="N201" s="173"/>
      <c r="O201" s="173"/>
      <c r="P201" s="1"/>
      <c r="Q201" s="1"/>
    </row>
    <row r="202" spans="2:17" ht="18" thickTop="1" thickBot="1">
      <c r="B202" s="202"/>
      <c r="C202" s="203"/>
      <c r="D202" s="204"/>
      <c r="E202" s="205"/>
      <c r="F202" s="205"/>
      <c r="G202" s="101">
        <f t="shared" si="2"/>
        <v>4</v>
      </c>
      <c r="H202" s="173"/>
      <c r="I202" s="173"/>
      <c r="J202" s="173"/>
      <c r="K202" s="173"/>
      <c r="L202" s="173"/>
      <c r="M202" s="173"/>
      <c r="N202" s="173"/>
      <c r="O202" s="173"/>
      <c r="P202" s="1"/>
      <c r="Q202" s="1"/>
    </row>
    <row r="203" spans="2:17" ht="18" thickTop="1" thickBot="1">
      <c r="B203" s="194"/>
      <c r="C203" s="195"/>
      <c r="D203" s="196"/>
      <c r="E203" s="197"/>
      <c r="F203" s="197"/>
      <c r="G203" s="101">
        <f t="shared" si="2"/>
        <v>4</v>
      </c>
      <c r="H203" s="173"/>
      <c r="I203" s="173"/>
      <c r="J203" s="173"/>
      <c r="K203" s="173"/>
      <c r="L203" s="173"/>
      <c r="M203" s="173"/>
      <c r="N203" s="173"/>
      <c r="O203" s="173"/>
      <c r="P203" s="1"/>
      <c r="Q203" s="1"/>
    </row>
    <row r="204" spans="2:17" ht="18" thickTop="1" thickBot="1">
      <c r="B204" s="108"/>
      <c r="C204" s="109"/>
      <c r="D204" s="110"/>
      <c r="E204" s="113"/>
      <c r="F204" s="113"/>
      <c r="G204" s="101">
        <f t="shared" ref="G204:G267" si="3">G203+E204-F204</f>
        <v>4</v>
      </c>
    </row>
    <row r="205" spans="2:17" ht="18" thickTop="1" thickBot="1">
      <c r="B205" s="194"/>
      <c r="C205" s="195"/>
      <c r="D205" s="196"/>
      <c r="E205" s="197"/>
      <c r="F205" s="197"/>
      <c r="G205" s="101">
        <f t="shared" si="3"/>
        <v>4</v>
      </c>
    </row>
    <row r="206" spans="2:17" ht="18" thickTop="1" thickBot="1">
      <c r="B206" s="202"/>
      <c r="C206" s="203"/>
      <c r="D206" s="204"/>
      <c r="E206" s="205"/>
      <c r="F206" s="205"/>
      <c r="G206" s="101">
        <f t="shared" si="3"/>
        <v>4</v>
      </c>
    </row>
    <row r="207" spans="2:17" ht="18" thickTop="1" thickBot="1">
      <c r="B207" s="198"/>
      <c r="C207" s="199"/>
      <c r="D207" s="200"/>
      <c r="E207" s="201"/>
      <c r="F207" s="201"/>
      <c r="G207" s="101">
        <f t="shared" si="3"/>
        <v>4</v>
      </c>
    </row>
    <row r="208" spans="2:17" ht="18" thickTop="1" thickBot="1">
      <c r="B208" s="202"/>
      <c r="C208" s="203"/>
      <c r="D208" s="204"/>
      <c r="E208" s="205"/>
      <c r="F208" s="205"/>
      <c r="G208" s="101">
        <f t="shared" si="3"/>
        <v>4</v>
      </c>
    </row>
    <row r="209" spans="2:7" ht="18" thickTop="1" thickBot="1">
      <c r="B209" s="194"/>
      <c r="C209" s="195"/>
      <c r="D209" s="196"/>
      <c r="E209" s="197"/>
      <c r="F209" s="197"/>
      <c r="G209" s="101">
        <f t="shared" si="3"/>
        <v>4</v>
      </c>
    </row>
    <row r="210" spans="2:7" ht="18" thickTop="1" thickBot="1">
      <c r="B210" s="108"/>
      <c r="C210" s="109"/>
      <c r="D210" s="110"/>
      <c r="E210" s="113"/>
      <c r="F210" s="113"/>
      <c r="G210" s="101">
        <f t="shared" si="3"/>
        <v>4</v>
      </c>
    </row>
    <row r="211" spans="2:7" ht="18" thickTop="1" thickBot="1">
      <c r="B211" s="194"/>
      <c r="C211" s="195"/>
      <c r="D211" s="196"/>
      <c r="E211" s="197"/>
      <c r="F211" s="197"/>
      <c r="G211" s="101">
        <f t="shared" si="3"/>
        <v>4</v>
      </c>
    </row>
    <row r="212" spans="2:7" ht="18" thickTop="1" thickBot="1">
      <c r="B212" s="202"/>
      <c r="C212" s="203"/>
      <c r="D212" s="204"/>
      <c r="E212" s="205"/>
      <c r="F212" s="205"/>
      <c r="G212" s="101">
        <f t="shared" si="3"/>
        <v>4</v>
      </c>
    </row>
    <row r="213" spans="2:7" ht="18" thickTop="1" thickBot="1">
      <c r="B213" s="198"/>
      <c r="C213" s="199"/>
      <c r="D213" s="200"/>
      <c r="E213" s="201"/>
      <c r="F213" s="201"/>
      <c r="G213" s="101">
        <f t="shared" si="3"/>
        <v>4</v>
      </c>
    </row>
    <row r="214" spans="2:7" ht="18" thickTop="1" thickBot="1">
      <c r="B214" s="202"/>
      <c r="C214" s="203"/>
      <c r="D214" s="204"/>
      <c r="E214" s="205"/>
      <c r="F214" s="205"/>
      <c r="G214" s="101">
        <f t="shared" si="3"/>
        <v>4</v>
      </c>
    </row>
    <row r="215" spans="2:7" ht="18" thickTop="1" thickBot="1">
      <c r="B215" s="194"/>
      <c r="C215" s="195"/>
      <c r="D215" s="196"/>
      <c r="E215" s="197"/>
      <c r="F215" s="197"/>
      <c r="G215" s="101">
        <f t="shared" si="3"/>
        <v>4</v>
      </c>
    </row>
    <row r="216" spans="2:7" ht="18" thickTop="1" thickBot="1">
      <c r="B216" s="108"/>
      <c r="C216" s="109"/>
      <c r="D216" s="110"/>
      <c r="E216" s="113"/>
      <c r="F216" s="113"/>
      <c r="G216" s="101">
        <f t="shared" si="3"/>
        <v>4</v>
      </c>
    </row>
    <row r="217" spans="2:7" ht="18" thickTop="1" thickBot="1">
      <c r="B217" s="194"/>
      <c r="C217" s="195"/>
      <c r="D217" s="196"/>
      <c r="E217" s="197"/>
      <c r="F217" s="197"/>
      <c r="G217" s="101">
        <f t="shared" si="3"/>
        <v>4</v>
      </c>
    </row>
    <row r="218" spans="2:7" ht="18" thickTop="1" thickBot="1">
      <c r="B218" s="202"/>
      <c r="C218" s="203"/>
      <c r="D218" s="204"/>
      <c r="E218" s="205"/>
      <c r="F218" s="205"/>
      <c r="G218" s="101">
        <f t="shared" si="3"/>
        <v>4</v>
      </c>
    </row>
    <row r="219" spans="2:7" ht="18" thickTop="1" thickBot="1">
      <c r="B219" s="198"/>
      <c r="C219" s="199"/>
      <c r="D219" s="200"/>
      <c r="E219" s="201"/>
      <c r="F219" s="201"/>
      <c r="G219" s="101">
        <f t="shared" si="3"/>
        <v>4</v>
      </c>
    </row>
    <row r="220" spans="2:7" ht="18" thickTop="1" thickBot="1">
      <c r="B220" s="202"/>
      <c r="C220" s="203"/>
      <c r="D220" s="204"/>
      <c r="E220" s="205"/>
      <c r="F220" s="205"/>
      <c r="G220" s="101">
        <f t="shared" si="3"/>
        <v>4</v>
      </c>
    </row>
    <row r="221" spans="2:7" ht="18" thickTop="1" thickBot="1">
      <c r="B221" s="194"/>
      <c r="C221" s="195"/>
      <c r="D221" s="196"/>
      <c r="E221" s="197"/>
      <c r="F221" s="197"/>
      <c r="G221" s="101">
        <f t="shared" si="3"/>
        <v>4</v>
      </c>
    </row>
    <row r="222" spans="2:7" ht="18" thickTop="1" thickBot="1">
      <c r="B222" s="108"/>
      <c r="C222" s="109"/>
      <c r="D222" s="110"/>
      <c r="E222" s="113"/>
      <c r="F222" s="113"/>
      <c r="G222" s="101">
        <f t="shared" si="3"/>
        <v>4</v>
      </c>
    </row>
    <row r="223" spans="2:7" ht="18" thickTop="1" thickBot="1">
      <c r="B223" s="194"/>
      <c r="C223" s="195"/>
      <c r="D223" s="196"/>
      <c r="E223" s="197"/>
      <c r="F223" s="197"/>
      <c r="G223" s="101">
        <f t="shared" si="3"/>
        <v>4</v>
      </c>
    </row>
    <row r="224" spans="2:7" ht="18" thickTop="1" thickBot="1">
      <c r="B224" s="202"/>
      <c r="C224" s="203"/>
      <c r="D224" s="204"/>
      <c r="E224" s="205"/>
      <c r="F224" s="205"/>
      <c r="G224" s="101">
        <f t="shared" si="3"/>
        <v>4</v>
      </c>
    </row>
    <row r="225" spans="2:7" ht="18" thickTop="1" thickBot="1">
      <c r="B225" s="198"/>
      <c r="C225" s="199"/>
      <c r="D225" s="200"/>
      <c r="E225" s="201"/>
      <c r="F225" s="201"/>
      <c r="G225" s="101">
        <f t="shared" si="3"/>
        <v>4</v>
      </c>
    </row>
    <row r="226" spans="2:7" ht="18" thickTop="1" thickBot="1">
      <c r="B226" s="202"/>
      <c r="C226" s="203"/>
      <c r="D226" s="204"/>
      <c r="E226" s="205"/>
      <c r="F226" s="205"/>
      <c r="G226" s="101">
        <f t="shared" si="3"/>
        <v>4</v>
      </c>
    </row>
    <row r="227" spans="2:7" ht="18" thickTop="1" thickBot="1">
      <c r="B227" s="194"/>
      <c r="C227" s="195"/>
      <c r="D227" s="196"/>
      <c r="E227" s="197"/>
      <c r="F227" s="197"/>
      <c r="G227" s="101">
        <f t="shared" si="3"/>
        <v>4</v>
      </c>
    </row>
    <row r="228" spans="2:7" ht="18" thickTop="1" thickBot="1">
      <c r="B228" s="108"/>
      <c r="C228" s="109"/>
      <c r="D228" s="110"/>
      <c r="E228" s="113"/>
      <c r="F228" s="113"/>
      <c r="G228" s="101">
        <f t="shared" si="3"/>
        <v>4</v>
      </c>
    </row>
    <row r="229" spans="2:7" ht="18" thickTop="1" thickBot="1">
      <c r="B229" s="194"/>
      <c r="C229" s="195"/>
      <c r="D229" s="196"/>
      <c r="E229" s="197"/>
      <c r="F229" s="197"/>
      <c r="G229" s="101">
        <f t="shared" si="3"/>
        <v>4</v>
      </c>
    </row>
    <row r="230" spans="2:7" ht="18" thickTop="1" thickBot="1">
      <c r="B230" s="202"/>
      <c r="C230" s="203"/>
      <c r="D230" s="204"/>
      <c r="E230" s="205"/>
      <c r="F230" s="205"/>
      <c r="G230" s="101">
        <f t="shared" si="3"/>
        <v>4</v>
      </c>
    </row>
    <row r="231" spans="2:7" ht="18" thickTop="1" thickBot="1">
      <c r="B231" s="198"/>
      <c r="C231" s="199"/>
      <c r="D231" s="200"/>
      <c r="E231" s="201"/>
      <c r="F231" s="201"/>
      <c r="G231" s="101">
        <f t="shared" si="3"/>
        <v>4</v>
      </c>
    </row>
    <row r="232" spans="2:7" ht="18" thickTop="1" thickBot="1">
      <c r="B232" s="202"/>
      <c r="C232" s="203"/>
      <c r="D232" s="204"/>
      <c r="E232" s="205"/>
      <c r="F232" s="205"/>
      <c r="G232" s="101">
        <f t="shared" si="3"/>
        <v>4</v>
      </c>
    </row>
    <row r="233" spans="2:7" ht="18" thickTop="1" thickBot="1">
      <c r="B233" s="194"/>
      <c r="C233" s="195"/>
      <c r="D233" s="196"/>
      <c r="E233" s="197"/>
      <c r="F233" s="197"/>
      <c r="G233" s="101">
        <f t="shared" si="3"/>
        <v>4</v>
      </c>
    </row>
    <row r="234" spans="2:7" ht="18" thickTop="1" thickBot="1">
      <c r="B234" s="108"/>
      <c r="C234" s="109"/>
      <c r="D234" s="110"/>
      <c r="E234" s="113"/>
      <c r="F234" s="113"/>
      <c r="G234" s="101">
        <f t="shared" si="3"/>
        <v>4</v>
      </c>
    </row>
    <row r="235" spans="2:7" ht="18" thickTop="1" thickBot="1">
      <c r="B235" s="194"/>
      <c r="C235" s="195"/>
      <c r="D235" s="196"/>
      <c r="E235" s="197"/>
      <c r="F235" s="197"/>
      <c r="G235" s="101">
        <f t="shared" si="3"/>
        <v>4</v>
      </c>
    </row>
    <row r="236" spans="2:7" ht="18" thickTop="1" thickBot="1">
      <c r="B236" s="202"/>
      <c r="C236" s="203"/>
      <c r="D236" s="204"/>
      <c r="E236" s="205"/>
      <c r="F236" s="205"/>
      <c r="G236" s="101">
        <f t="shared" si="3"/>
        <v>4</v>
      </c>
    </row>
    <row r="237" spans="2:7" ht="18" thickTop="1" thickBot="1">
      <c r="B237" s="198"/>
      <c r="C237" s="199"/>
      <c r="D237" s="200"/>
      <c r="E237" s="201"/>
      <c r="F237" s="201"/>
      <c r="G237" s="101">
        <f t="shared" si="3"/>
        <v>4</v>
      </c>
    </row>
    <row r="238" spans="2:7" ht="18" thickTop="1" thickBot="1">
      <c r="B238" s="202"/>
      <c r="C238" s="203"/>
      <c r="D238" s="204"/>
      <c r="E238" s="205"/>
      <c r="F238" s="205"/>
      <c r="G238" s="101">
        <f t="shared" si="3"/>
        <v>4</v>
      </c>
    </row>
    <row r="239" spans="2:7" ht="18" thickTop="1" thickBot="1">
      <c r="B239" s="194"/>
      <c r="C239" s="195"/>
      <c r="D239" s="196"/>
      <c r="E239" s="197"/>
      <c r="F239" s="197"/>
      <c r="G239" s="101">
        <f t="shared" si="3"/>
        <v>4</v>
      </c>
    </row>
    <row r="240" spans="2:7" ht="18" thickTop="1" thickBot="1">
      <c r="B240" s="108"/>
      <c r="C240" s="109"/>
      <c r="D240" s="110"/>
      <c r="E240" s="113"/>
      <c r="F240" s="113"/>
      <c r="G240" s="101">
        <f t="shared" si="3"/>
        <v>4</v>
      </c>
    </row>
    <row r="241" spans="2:7" ht="18" thickTop="1" thickBot="1">
      <c r="B241" s="194"/>
      <c r="C241" s="195"/>
      <c r="D241" s="196"/>
      <c r="E241" s="197"/>
      <c r="F241" s="197"/>
      <c r="G241" s="101">
        <f t="shared" si="3"/>
        <v>4</v>
      </c>
    </row>
    <row r="242" spans="2:7" ht="18" thickTop="1" thickBot="1">
      <c r="B242" s="202"/>
      <c r="C242" s="203"/>
      <c r="D242" s="204"/>
      <c r="E242" s="205"/>
      <c r="F242" s="205"/>
      <c r="G242" s="101">
        <f t="shared" si="3"/>
        <v>4</v>
      </c>
    </row>
    <row r="243" spans="2:7" ht="18" thickTop="1" thickBot="1">
      <c r="B243" s="198"/>
      <c r="C243" s="199"/>
      <c r="D243" s="200"/>
      <c r="E243" s="201"/>
      <c r="F243" s="201"/>
      <c r="G243" s="101">
        <f t="shared" si="3"/>
        <v>4</v>
      </c>
    </row>
    <row r="244" spans="2:7" ht="18" thickTop="1" thickBot="1">
      <c r="B244" s="202"/>
      <c r="C244" s="203"/>
      <c r="D244" s="204"/>
      <c r="E244" s="205"/>
      <c r="F244" s="205"/>
      <c r="G244" s="101">
        <f t="shared" si="3"/>
        <v>4</v>
      </c>
    </row>
    <row r="245" spans="2:7" ht="18" thickTop="1" thickBot="1">
      <c r="B245" s="194"/>
      <c r="C245" s="195"/>
      <c r="D245" s="196"/>
      <c r="E245" s="197"/>
      <c r="F245" s="197"/>
      <c r="G245" s="101">
        <f t="shared" si="3"/>
        <v>4</v>
      </c>
    </row>
    <row r="246" spans="2:7" ht="18" thickTop="1" thickBot="1">
      <c r="B246" s="108"/>
      <c r="C246" s="109"/>
      <c r="D246" s="110"/>
      <c r="E246" s="113"/>
      <c r="F246" s="113"/>
      <c r="G246" s="101">
        <f t="shared" si="3"/>
        <v>4</v>
      </c>
    </row>
    <row r="247" spans="2:7" ht="18" thickTop="1" thickBot="1">
      <c r="B247" s="194"/>
      <c r="C247" s="195"/>
      <c r="D247" s="196"/>
      <c r="E247" s="197"/>
      <c r="F247" s="197"/>
      <c r="G247" s="101">
        <f t="shared" si="3"/>
        <v>4</v>
      </c>
    </row>
    <row r="248" spans="2:7" ht="18" thickTop="1" thickBot="1">
      <c r="B248" s="202"/>
      <c r="C248" s="203"/>
      <c r="D248" s="204"/>
      <c r="E248" s="205"/>
      <c r="F248" s="205"/>
      <c r="G248" s="101">
        <f t="shared" si="3"/>
        <v>4</v>
      </c>
    </row>
    <row r="249" spans="2:7" ht="18" thickTop="1" thickBot="1">
      <c r="B249" s="198"/>
      <c r="C249" s="199"/>
      <c r="D249" s="200"/>
      <c r="E249" s="201"/>
      <c r="F249" s="201"/>
      <c r="G249" s="101">
        <f t="shared" si="3"/>
        <v>4</v>
      </c>
    </row>
    <row r="250" spans="2:7" ht="18" thickTop="1" thickBot="1">
      <c r="B250" s="202"/>
      <c r="C250" s="203"/>
      <c r="D250" s="204"/>
      <c r="E250" s="205"/>
      <c r="F250" s="205"/>
      <c r="G250" s="101">
        <f t="shared" si="3"/>
        <v>4</v>
      </c>
    </row>
    <row r="251" spans="2:7" ht="18" thickTop="1" thickBot="1">
      <c r="B251" s="194"/>
      <c r="C251" s="195"/>
      <c r="D251" s="196"/>
      <c r="E251" s="197"/>
      <c r="F251" s="197"/>
      <c r="G251" s="101">
        <f t="shared" si="3"/>
        <v>4</v>
      </c>
    </row>
    <row r="252" spans="2:7" ht="18" thickTop="1" thickBot="1">
      <c r="B252" s="108"/>
      <c r="C252" s="109"/>
      <c r="D252" s="110"/>
      <c r="E252" s="113"/>
      <c r="F252" s="113"/>
      <c r="G252" s="101">
        <f t="shared" si="3"/>
        <v>4</v>
      </c>
    </row>
    <row r="253" spans="2:7" ht="18" thickTop="1" thickBot="1">
      <c r="B253" s="194"/>
      <c r="C253" s="195"/>
      <c r="D253" s="196"/>
      <c r="E253" s="197"/>
      <c r="F253" s="197"/>
      <c r="G253" s="101">
        <f t="shared" si="3"/>
        <v>4</v>
      </c>
    </row>
    <row r="254" spans="2:7" ht="18" thickTop="1" thickBot="1">
      <c r="B254" s="202"/>
      <c r="C254" s="203"/>
      <c r="D254" s="204"/>
      <c r="E254" s="205"/>
      <c r="F254" s="205"/>
      <c r="G254" s="101">
        <f t="shared" si="3"/>
        <v>4</v>
      </c>
    </row>
    <row r="255" spans="2:7" ht="18" thickTop="1" thickBot="1">
      <c r="B255" s="198"/>
      <c r="C255" s="199"/>
      <c r="D255" s="200"/>
      <c r="E255" s="201"/>
      <c r="F255" s="201"/>
      <c r="G255" s="101">
        <f t="shared" si="3"/>
        <v>4</v>
      </c>
    </row>
    <row r="256" spans="2:7" ht="18" thickTop="1" thickBot="1">
      <c r="B256" s="202"/>
      <c r="C256" s="203"/>
      <c r="D256" s="204"/>
      <c r="E256" s="205"/>
      <c r="F256" s="205"/>
      <c r="G256" s="101">
        <f t="shared" si="3"/>
        <v>4</v>
      </c>
    </row>
    <row r="257" spans="2:7" ht="18" thickTop="1" thickBot="1">
      <c r="B257" s="194"/>
      <c r="C257" s="195"/>
      <c r="D257" s="196"/>
      <c r="E257" s="197"/>
      <c r="F257" s="197"/>
      <c r="G257" s="101">
        <f t="shared" si="3"/>
        <v>4</v>
      </c>
    </row>
    <row r="258" spans="2:7" ht="18" thickTop="1" thickBot="1">
      <c r="B258" s="108"/>
      <c r="C258" s="109"/>
      <c r="D258" s="110"/>
      <c r="E258" s="113"/>
      <c r="F258" s="113"/>
      <c r="G258" s="101">
        <f t="shared" si="3"/>
        <v>4</v>
      </c>
    </row>
    <row r="259" spans="2:7" ht="18" thickTop="1" thickBot="1">
      <c r="B259" s="194"/>
      <c r="C259" s="195"/>
      <c r="D259" s="196"/>
      <c r="E259" s="197"/>
      <c r="F259" s="197"/>
      <c r="G259" s="101">
        <f t="shared" si="3"/>
        <v>4</v>
      </c>
    </row>
    <row r="260" spans="2:7" ht="18" thickTop="1" thickBot="1">
      <c r="B260" s="202"/>
      <c r="C260" s="203"/>
      <c r="D260" s="204"/>
      <c r="E260" s="205"/>
      <c r="F260" s="205"/>
      <c r="G260" s="101">
        <f t="shared" si="3"/>
        <v>4</v>
      </c>
    </row>
    <row r="261" spans="2:7" ht="18" thickTop="1" thickBot="1">
      <c r="B261" s="198"/>
      <c r="C261" s="199"/>
      <c r="D261" s="200"/>
      <c r="E261" s="201"/>
      <c r="F261" s="201"/>
      <c r="G261" s="101">
        <f t="shared" si="3"/>
        <v>4</v>
      </c>
    </row>
    <row r="262" spans="2:7" ht="18" thickTop="1" thickBot="1">
      <c r="B262" s="202"/>
      <c r="C262" s="203"/>
      <c r="D262" s="204"/>
      <c r="E262" s="205"/>
      <c r="F262" s="205"/>
      <c r="G262" s="101">
        <f t="shared" si="3"/>
        <v>4</v>
      </c>
    </row>
    <row r="263" spans="2:7" ht="18" thickTop="1" thickBot="1">
      <c r="B263" s="194"/>
      <c r="C263" s="195"/>
      <c r="D263" s="196"/>
      <c r="E263" s="197"/>
      <c r="F263" s="197"/>
      <c r="G263" s="101">
        <f t="shared" si="3"/>
        <v>4</v>
      </c>
    </row>
    <row r="264" spans="2:7" ht="18" thickTop="1" thickBot="1">
      <c r="B264" s="108"/>
      <c r="C264" s="109"/>
      <c r="D264" s="110"/>
      <c r="E264" s="113"/>
      <c r="F264" s="113"/>
      <c r="G264" s="101">
        <f t="shared" si="3"/>
        <v>4</v>
      </c>
    </row>
    <row r="265" spans="2:7" ht="18" thickTop="1" thickBot="1">
      <c r="B265" s="194"/>
      <c r="C265" s="195"/>
      <c r="D265" s="196"/>
      <c r="E265" s="197"/>
      <c r="F265" s="197"/>
      <c r="G265" s="101">
        <f t="shared" si="3"/>
        <v>4</v>
      </c>
    </row>
    <row r="266" spans="2:7" ht="18" thickTop="1" thickBot="1">
      <c r="B266" s="202"/>
      <c r="C266" s="203"/>
      <c r="D266" s="204"/>
      <c r="E266" s="205"/>
      <c r="F266" s="205"/>
      <c r="G266" s="101">
        <f t="shared" si="3"/>
        <v>4</v>
      </c>
    </row>
    <row r="267" spans="2:7" ht="18" thickTop="1" thickBot="1">
      <c r="B267" s="198"/>
      <c r="C267" s="199"/>
      <c r="D267" s="200"/>
      <c r="E267" s="201"/>
      <c r="F267" s="201"/>
      <c r="G267" s="101">
        <f t="shared" si="3"/>
        <v>4</v>
      </c>
    </row>
    <row r="268" spans="2:7" ht="18" thickTop="1" thickBot="1">
      <c r="B268" s="202"/>
      <c r="C268" s="203"/>
      <c r="D268" s="204"/>
      <c r="E268" s="205"/>
      <c r="F268" s="205"/>
      <c r="G268" s="101">
        <f t="shared" ref="G268:G331" si="4">G267+E268-F268</f>
        <v>4</v>
      </c>
    </row>
    <row r="269" spans="2:7" ht="18" thickTop="1" thickBot="1">
      <c r="B269" s="194"/>
      <c r="C269" s="195"/>
      <c r="D269" s="196"/>
      <c r="E269" s="197"/>
      <c r="F269" s="197"/>
      <c r="G269" s="101">
        <f t="shared" si="4"/>
        <v>4</v>
      </c>
    </row>
    <row r="270" spans="2:7" ht="18" thickTop="1" thickBot="1">
      <c r="B270" s="108"/>
      <c r="C270" s="109"/>
      <c r="D270" s="110"/>
      <c r="E270" s="113"/>
      <c r="F270" s="113"/>
      <c r="G270" s="101">
        <f t="shared" si="4"/>
        <v>4</v>
      </c>
    </row>
    <row r="271" spans="2:7" ht="18" thickTop="1" thickBot="1">
      <c r="B271" s="194"/>
      <c r="C271" s="195"/>
      <c r="D271" s="196"/>
      <c r="E271" s="197"/>
      <c r="F271" s="197"/>
      <c r="G271" s="101">
        <f t="shared" si="4"/>
        <v>4</v>
      </c>
    </row>
    <row r="272" spans="2:7" ht="18" thickTop="1" thickBot="1">
      <c r="B272" s="202"/>
      <c r="C272" s="203"/>
      <c r="D272" s="204"/>
      <c r="E272" s="205"/>
      <c r="F272" s="205"/>
      <c r="G272" s="101">
        <f t="shared" si="4"/>
        <v>4</v>
      </c>
    </row>
    <row r="273" spans="2:7" ht="18" thickTop="1" thickBot="1">
      <c r="B273" s="198"/>
      <c r="C273" s="199"/>
      <c r="D273" s="200"/>
      <c r="E273" s="201"/>
      <c r="F273" s="201"/>
      <c r="G273" s="101">
        <f t="shared" si="4"/>
        <v>4</v>
      </c>
    </row>
    <row r="274" spans="2:7" ht="18" thickTop="1" thickBot="1">
      <c r="B274" s="202"/>
      <c r="C274" s="203"/>
      <c r="D274" s="204"/>
      <c r="E274" s="205"/>
      <c r="F274" s="205"/>
      <c r="G274" s="101">
        <f t="shared" si="4"/>
        <v>4</v>
      </c>
    </row>
    <row r="275" spans="2:7" ht="18" thickTop="1" thickBot="1">
      <c r="B275" s="194"/>
      <c r="C275" s="195"/>
      <c r="D275" s="196"/>
      <c r="E275" s="197"/>
      <c r="F275" s="197"/>
      <c r="G275" s="101">
        <f t="shared" si="4"/>
        <v>4</v>
      </c>
    </row>
    <row r="276" spans="2:7" ht="18" thickTop="1" thickBot="1">
      <c r="B276" s="108"/>
      <c r="C276" s="109"/>
      <c r="D276" s="110"/>
      <c r="E276" s="113"/>
      <c r="F276" s="113"/>
      <c r="G276" s="101">
        <f t="shared" si="4"/>
        <v>4</v>
      </c>
    </row>
    <row r="277" spans="2:7" ht="18" thickTop="1" thickBot="1">
      <c r="B277" s="194"/>
      <c r="C277" s="195"/>
      <c r="D277" s="196"/>
      <c r="E277" s="197"/>
      <c r="F277" s="197"/>
      <c r="G277" s="101">
        <f t="shared" si="4"/>
        <v>4</v>
      </c>
    </row>
    <row r="278" spans="2:7" ht="18" thickTop="1" thickBot="1">
      <c r="B278" s="202"/>
      <c r="C278" s="203"/>
      <c r="D278" s="204"/>
      <c r="E278" s="205"/>
      <c r="F278" s="205"/>
      <c r="G278" s="101">
        <f t="shared" si="4"/>
        <v>4</v>
      </c>
    </row>
    <row r="279" spans="2:7" ht="18" thickTop="1" thickBot="1">
      <c r="B279" s="198"/>
      <c r="C279" s="199"/>
      <c r="D279" s="200"/>
      <c r="E279" s="201"/>
      <c r="F279" s="201"/>
      <c r="G279" s="101">
        <f t="shared" si="4"/>
        <v>4</v>
      </c>
    </row>
    <row r="280" spans="2:7" ht="18" thickTop="1" thickBot="1">
      <c r="B280" s="202"/>
      <c r="C280" s="203"/>
      <c r="D280" s="204"/>
      <c r="E280" s="205"/>
      <c r="F280" s="205"/>
      <c r="G280" s="101">
        <f t="shared" si="4"/>
        <v>4</v>
      </c>
    </row>
    <row r="281" spans="2:7" ht="18" thickTop="1" thickBot="1">
      <c r="B281" s="194"/>
      <c r="C281" s="195"/>
      <c r="D281" s="196"/>
      <c r="E281" s="197"/>
      <c r="F281" s="197"/>
      <c r="G281" s="101">
        <f t="shared" si="4"/>
        <v>4</v>
      </c>
    </row>
    <row r="282" spans="2:7" ht="18" thickTop="1" thickBot="1">
      <c r="B282" s="108"/>
      <c r="C282" s="109"/>
      <c r="D282" s="110"/>
      <c r="E282" s="113"/>
      <c r="F282" s="113"/>
      <c r="G282" s="101">
        <f t="shared" si="4"/>
        <v>4</v>
      </c>
    </row>
    <row r="283" spans="2:7" ht="18" thickTop="1" thickBot="1">
      <c r="B283" s="194"/>
      <c r="C283" s="195"/>
      <c r="D283" s="196"/>
      <c r="E283" s="197"/>
      <c r="F283" s="197"/>
      <c r="G283" s="101">
        <f t="shared" si="4"/>
        <v>4</v>
      </c>
    </row>
    <row r="284" spans="2:7" ht="18" thickTop="1" thickBot="1">
      <c r="B284" s="202"/>
      <c r="C284" s="203"/>
      <c r="D284" s="204"/>
      <c r="E284" s="205"/>
      <c r="F284" s="205"/>
      <c r="G284" s="101">
        <f t="shared" si="4"/>
        <v>4</v>
      </c>
    </row>
    <row r="285" spans="2:7" ht="18" thickTop="1" thickBot="1">
      <c r="B285" s="198"/>
      <c r="C285" s="199"/>
      <c r="D285" s="200"/>
      <c r="E285" s="201"/>
      <c r="F285" s="201"/>
      <c r="G285" s="101">
        <f t="shared" si="4"/>
        <v>4</v>
      </c>
    </row>
    <row r="286" spans="2:7" ht="18" thickTop="1" thickBot="1">
      <c r="B286" s="202"/>
      <c r="C286" s="203"/>
      <c r="D286" s="204"/>
      <c r="E286" s="205"/>
      <c r="F286" s="205"/>
      <c r="G286" s="101">
        <f t="shared" si="4"/>
        <v>4</v>
      </c>
    </row>
    <row r="287" spans="2:7" ht="18" thickTop="1" thickBot="1">
      <c r="B287" s="194"/>
      <c r="C287" s="195"/>
      <c r="D287" s="196"/>
      <c r="E287" s="197"/>
      <c r="F287" s="197"/>
      <c r="G287" s="101">
        <f t="shared" si="4"/>
        <v>4</v>
      </c>
    </row>
    <row r="288" spans="2:7" ht="18" thickTop="1" thickBot="1">
      <c r="B288" s="108"/>
      <c r="C288" s="109"/>
      <c r="D288" s="110"/>
      <c r="E288" s="113"/>
      <c r="F288" s="113"/>
      <c r="G288" s="101">
        <f t="shared" si="4"/>
        <v>4</v>
      </c>
    </row>
    <row r="289" spans="2:7" ht="18" thickTop="1" thickBot="1">
      <c r="B289" s="194"/>
      <c r="C289" s="195"/>
      <c r="D289" s="196"/>
      <c r="E289" s="197"/>
      <c r="F289" s="197"/>
      <c r="G289" s="101">
        <f t="shared" si="4"/>
        <v>4</v>
      </c>
    </row>
    <row r="290" spans="2:7" ht="18" thickTop="1" thickBot="1">
      <c r="B290" s="202"/>
      <c r="C290" s="203"/>
      <c r="D290" s="204"/>
      <c r="E290" s="205"/>
      <c r="F290" s="205"/>
      <c r="G290" s="101">
        <f t="shared" si="4"/>
        <v>4</v>
      </c>
    </row>
    <row r="291" spans="2:7" ht="18" thickTop="1" thickBot="1">
      <c r="B291" s="198"/>
      <c r="C291" s="199"/>
      <c r="D291" s="200"/>
      <c r="E291" s="201"/>
      <c r="F291" s="201"/>
      <c r="G291" s="101">
        <f t="shared" si="4"/>
        <v>4</v>
      </c>
    </row>
    <row r="292" spans="2:7" ht="18" thickTop="1" thickBot="1">
      <c r="B292" s="202"/>
      <c r="C292" s="203"/>
      <c r="D292" s="204"/>
      <c r="E292" s="205"/>
      <c r="F292" s="205"/>
      <c r="G292" s="101">
        <f t="shared" si="4"/>
        <v>4</v>
      </c>
    </row>
    <row r="293" spans="2:7" ht="18" thickTop="1" thickBot="1">
      <c r="B293" s="194"/>
      <c r="C293" s="195"/>
      <c r="D293" s="196"/>
      <c r="E293" s="197"/>
      <c r="F293" s="197"/>
      <c r="G293" s="101">
        <f t="shared" si="4"/>
        <v>4</v>
      </c>
    </row>
    <row r="294" spans="2:7" ht="18" thickTop="1" thickBot="1">
      <c r="B294" s="108"/>
      <c r="C294" s="109"/>
      <c r="D294" s="110"/>
      <c r="E294" s="113"/>
      <c r="F294" s="113"/>
      <c r="G294" s="101">
        <f t="shared" si="4"/>
        <v>4</v>
      </c>
    </row>
    <row r="295" spans="2:7" ht="18" thickTop="1" thickBot="1">
      <c r="B295" s="194"/>
      <c r="C295" s="195"/>
      <c r="D295" s="196"/>
      <c r="E295" s="197"/>
      <c r="F295" s="197"/>
      <c r="G295" s="101">
        <f t="shared" si="4"/>
        <v>4</v>
      </c>
    </row>
    <row r="296" spans="2:7" ht="18" thickTop="1" thickBot="1">
      <c r="B296" s="202"/>
      <c r="C296" s="203"/>
      <c r="D296" s="204"/>
      <c r="E296" s="205"/>
      <c r="F296" s="205"/>
      <c r="G296" s="101">
        <f t="shared" si="4"/>
        <v>4</v>
      </c>
    </row>
    <row r="297" spans="2:7" ht="18" thickTop="1" thickBot="1">
      <c r="B297" s="198"/>
      <c r="C297" s="199"/>
      <c r="D297" s="200"/>
      <c r="E297" s="201"/>
      <c r="F297" s="201"/>
      <c r="G297" s="101">
        <f t="shared" si="4"/>
        <v>4</v>
      </c>
    </row>
    <row r="298" spans="2:7" ht="18" thickTop="1" thickBot="1">
      <c r="B298" s="202"/>
      <c r="C298" s="203"/>
      <c r="D298" s="204"/>
      <c r="E298" s="205"/>
      <c r="F298" s="205"/>
      <c r="G298" s="101">
        <f t="shared" si="4"/>
        <v>4</v>
      </c>
    </row>
    <row r="299" spans="2:7" ht="18" thickTop="1" thickBot="1">
      <c r="B299" s="194"/>
      <c r="C299" s="195"/>
      <c r="D299" s="196"/>
      <c r="E299" s="197"/>
      <c r="F299" s="197"/>
      <c r="G299" s="101">
        <f t="shared" si="4"/>
        <v>4</v>
      </c>
    </row>
    <row r="300" spans="2:7" ht="18" thickTop="1" thickBot="1">
      <c r="B300" s="108"/>
      <c r="C300" s="109"/>
      <c r="D300" s="110"/>
      <c r="E300" s="113"/>
      <c r="F300" s="113"/>
      <c r="G300" s="101">
        <f t="shared" si="4"/>
        <v>4</v>
      </c>
    </row>
    <row r="301" spans="2:7" ht="18" thickTop="1" thickBot="1">
      <c r="B301" s="194"/>
      <c r="C301" s="195"/>
      <c r="D301" s="196"/>
      <c r="E301" s="197"/>
      <c r="F301" s="197"/>
      <c r="G301" s="101">
        <f t="shared" si="4"/>
        <v>4</v>
      </c>
    </row>
    <row r="302" spans="2:7" ht="18" thickTop="1" thickBot="1">
      <c r="B302" s="202"/>
      <c r="C302" s="203"/>
      <c r="D302" s="204"/>
      <c r="E302" s="205"/>
      <c r="F302" s="205"/>
      <c r="G302" s="101">
        <f t="shared" si="4"/>
        <v>4</v>
      </c>
    </row>
    <row r="303" spans="2:7" ht="18" thickTop="1" thickBot="1">
      <c r="B303" s="198"/>
      <c r="C303" s="199"/>
      <c r="D303" s="200"/>
      <c r="E303" s="201"/>
      <c r="F303" s="201"/>
      <c r="G303" s="101">
        <f t="shared" si="4"/>
        <v>4</v>
      </c>
    </row>
    <row r="304" spans="2:7" ht="18" thickTop="1" thickBot="1">
      <c r="B304" s="202"/>
      <c r="C304" s="203"/>
      <c r="D304" s="204"/>
      <c r="E304" s="205"/>
      <c r="F304" s="205"/>
      <c r="G304" s="101">
        <f t="shared" si="4"/>
        <v>4</v>
      </c>
    </row>
    <row r="305" spans="2:7" ht="18" thickTop="1" thickBot="1">
      <c r="B305" s="194"/>
      <c r="C305" s="195"/>
      <c r="D305" s="196"/>
      <c r="E305" s="197"/>
      <c r="F305" s="197"/>
      <c r="G305" s="101">
        <f t="shared" si="4"/>
        <v>4</v>
      </c>
    </row>
    <row r="306" spans="2:7" ht="18" thickTop="1" thickBot="1">
      <c r="B306" s="108"/>
      <c r="C306" s="109"/>
      <c r="D306" s="110"/>
      <c r="E306" s="113"/>
      <c r="F306" s="113"/>
      <c r="G306" s="101">
        <f t="shared" si="4"/>
        <v>4</v>
      </c>
    </row>
    <row r="307" spans="2:7" ht="18" thickTop="1" thickBot="1">
      <c r="B307" s="194"/>
      <c r="C307" s="195"/>
      <c r="D307" s="196"/>
      <c r="E307" s="197"/>
      <c r="F307" s="197"/>
      <c r="G307" s="101">
        <f t="shared" si="4"/>
        <v>4</v>
      </c>
    </row>
    <row r="308" spans="2:7" ht="18" thickTop="1" thickBot="1">
      <c r="B308" s="202"/>
      <c r="C308" s="203"/>
      <c r="D308" s="204"/>
      <c r="E308" s="205"/>
      <c r="F308" s="205"/>
      <c r="G308" s="101">
        <f t="shared" si="4"/>
        <v>4</v>
      </c>
    </row>
    <row r="309" spans="2:7" ht="18" thickTop="1" thickBot="1">
      <c r="B309" s="198"/>
      <c r="C309" s="199"/>
      <c r="D309" s="200"/>
      <c r="E309" s="201"/>
      <c r="F309" s="201"/>
      <c r="G309" s="101">
        <f t="shared" si="4"/>
        <v>4</v>
      </c>
    </row>
    <row r="310" spans="2:7" ht="18" thickTop="1" thickBot="1">
      <c r="B310" s="202"/>
      <c r="C310" s="203"/>
      <c r="D310" s="204"/>
      <c r="E310" s="205"/>
      <c r="F310" s="205"/>
      <c r="G310" s="101">
        <f t="shared" si="4"/>
        <v>4</v>
      </c>
    </row>
    <row r="311" spans="2:7" ht="18" thickTop="1" thickBot="1">
      <c r="B311" s="194"/>
      <c r="C311" s="195"/>
      <c r="D311" s="196"/>
      <c r="E311" s="197"/>
      <c r="F311" s="197"/>
      <c r="G311" s="101">
        <f t="shared" si="4"/>
        <v>4</v>
      </c>
    </row>
    <row r="312" spans="2:7" ht="18" thickTop="1" thickBot="1">
      <c r="B312" s="108"/>
      <c r="C312" s="109"/>
      <c r="D312" s="110"/>
      <c r="E312" s="113"/>
      <c r="F312" s="113"/>
      <c r="G312" s="101">
        <f t="shared" si="4"/>
        <v>4</v>
      </c>
    </row>
    <row r="313" spans="2:7" ht="18" thickTop="1" thickBot="1">
      <c r="B313" s="194"/>
      <c r="C313" s="195"/>
      <c r="D313" s="196"/>
      <c r="E313" s="197"/>
      <c r="F313" s="197"/>
      <c r="G313" s="101">
        <f t="shared" si="4"/>
        <v>4</v>
      </c>
    </row>
    <row r="314" spans="2:7" ht="18" thickTop="1" thickBot="1">
      <c r="B314" s="202"/>
      <c r="C314" s="203"/>
      <c r="D314" s="204"/>
      <c r="E314" s="205"/>
      <c r="F314" s="205"/>
      <c r="G314" s="101">
        <f t="shared" si="4"/>
        <v>4</v>
      </c>
    </row>
    <row r="315" spans="2:7" ht="18" thickTop="1" thickBot="1">
      <c r="B315" s="198"/>
      <c r="C315" s="199"/>
      <c r="D315" s="200"/>
      <c r="E315" s="201"/>
      <c r="F315" s="201"/>
      <c r="G315" s="101">
        <f t="shared" si="4"/>
        <v>4</v>
      </c>
    </row>
    <row r="316" spans="2:7" ht="18" thickTop="1" thickBot="1">
      <c r="B316" s="202"/>
      <c r="C316" s="203"/>
      <c r="D316" s="204"/>
      <c r="E316" s="205"/>
      <c r="F316" s="205"/>
      <c r="G316" s="101">
        <f t="shared" si="4"/>
        <v>4</v>
      </c>
    </row>
    <row r="317" spans="2:7" ht="18" thickTop="1" thickBot="1">
      <c r="B317" s="194"/>
      <c r="C317" s="195"/>
      <c r="D317" s="196"/>
      <c r="E317" s="197"/>
      <c r="F317" s="197"/>
      <c r="G317" s="101">
        <f t="shared" si="4"/>
        <v>4</v>
      </c>
    </row>
    <row r="318" spans="2:7" ht="18" thickTop="1" thickBot="1">
      <c r="B318" s="108"/>
      <c r="C318" s="109"/>
      <c r="D318" s="110"/>
      <c r="E318" s="113"/>
      <c r="F318" s="113"/>
      <c r="G318" s="101">
        <f t="shared" si="4"/>
        <v>4</v>
      </c>
    </row>
    <row r="319" spans="2:7" ht="18" thickTop="1" thickBot="1">
      <c r="B319" s="194"/>
      <c r="C319" s="195"/>
      <c r="D319" s="196"/>
      <c r="E319" s="197"/>
      <c r="F319" s="197"/>
      <c r="G319" s="101">
        <f t="shared" si="4"/>
        <v>4</v>
      </c>
    </row>
    <row r="320" spans="2:7" ht="18" thickTop="1" thickBot="1">
      <c r="B320" s="202"/>
      <c r="C320" s="203"/>
      <c r="D320" s="204"/>
      <c r="E320" s="205"/>
      <c r="F320" s="205"/>
      <c r="G320" s="101">
        <f t="shared" si="4"/>
        <v>4</v>
      </c>
    </row>
    <row r="321" spans="2:7" ht="18" thickTop="1" thickBot="1">
      <c r="B321" s="198"/>
      <c r="C321" s="199"/>
      <c r="D321" s="200"/>
      <c r="E321" s="201"/>
      <c r="F321" s="201"/>
      <c r="G321" s="101">
        <f t="shared" si="4"/>
        <v>4</v>
      </c>
    </row>
    <row r="322" spans="2:7" ht="18" thickTop="1" thickBot="1">
      <c r="B322" s="202"/>
      <c r="C322" s="203"/>
      <c r="D322" s="204"/>
      <c r="E322" s="205"/>
      <c r="F322" s="205"/>
      <c r="G322" s="101">
        <f t="shared" si="4"/>
        <v>4</v>
      </c>
    </row>
    <row r="323" spans="2:7" ht="18" thickTop="1" thickBot="1">
      <c r="B323" s="194"/>
      <c r="C323" s="195"/>
      <c r="D323" s="196"/>
      <c r="E323" s="197"/>
      <c r="F323" s="197"/>
      <c r="G323" s="101">
        <f t="shared" si="4"/>
        <v>4</v>
      </c>
    </row>
    <row r="324" spans="2:7" ht="18" thickTop="1" thickBot="1">
      <c r="B324" s="108"/>
      <c r="C324" s="109"/>
      <c r="D324" s="110"/>
      <c r="E324" s="113"/>
      <c r="F324" s="113"/>
      <c r="G324" s="101">
        <f t="shared" si="4"/>
        <v>4</v>
      </c>
    </row>
    <row r="325" spans="2:7" ht="18" thickTop="1" thickBot="1">
      <c r="B325" s="194"/>
      <c r="C325" s="195"/>
      <c r="D325" s="196"/>
      <c r="E325" s="197"/>
      <c r="F325" s="197"/>
      <c r="G325" s="101">
        <f t="shared" si="4"/>
        <v>4</v>
      </c>
    </row>
    <row r="326" spans="2:7" ht="18" thickTop="1" thickBot="1">
      <c r="B326" s="202"/>
      <c r="C326" s="203"/>
      <c r="D326" s="204"/>
      <c r="E326" s="205"/>
      <c r="F326" s="205"/>
      <c r="G326" s="101">
        <f t="shared" si="4"/>
        <v>4</v>
      </c>
    </row>
    <row r="327" spans="2:7" ht="18" thickTop="1" thickBot="1">
      <c r="B327" s="198"/>
      <c r="C327" s="199"/>
      <c r="D327" s="200"/>
      <c r="E327" s="201"/>
      <c r="F327" s="201"/>
      <c r="G327" s="101">
        <f t="shared" si="4"/>
        <v>4</v>
      </c>
    </row>
    <row r="328" spans="2:7" ht="18" thickTop="1" thickBot="1">
      <c r="B328" s="202"/>
      <c r="C328" s="203"/>
      <c r="D328" s="204"/>
      <c r="E328" s="205"/>
      <c r="F328" s="205"/>
      <c r="G328" s="101">
        <f t="shared" si="4"/>
        <v>4</v>
      </c>
    </row>
    <row r="329" spans="2:7" ht="18" thickTop="1" thickBot="1">
      <c r="B329" s="80"/>
      <c r="C329" s="81"/>
      <c r="D329" s="82"/>
      <c r="E329" s="114"/>
      <c r="F329" s="114"/>
      <c r="G329" s="101">
        <f t="shared" si="4"/>
        <v>4</v>
      </c>
    </row>
    <row r="330" spans="2:7" ht="18" thickTop="1" thickBot="1">
      <c r="B330" s="80"/>
      <c r="C330" s="81"/>
      <c r="D330" s="82"/>
      <c r="E330" s="114"/>
      <c r="F330" s="114"/>
      <c r="G330" s="101">
        <f t="shared" si="4"/>
        <v>4</v>
      </c>
    </row>
    <row r="331" spans="2:7" ht="18" thickTop="1" thickBot="1">
      <c r="B331" s="80"/>
      <c r="C331" s="81"/>
      <c r="D331" s="82"/>
      <c r="E331" s="114"/>
      <c r="F331" s="114"/>
      <c r="G331" s="101">
        <f t="shared" si="4"/>
        <v>4</v>
      </c>
    </row>
    <row r="332" spans="2:7" ht="18" thickTop="1" thickBot="1">
      <c r="B332" s="80"/>
      <c r="C332" s="81"/>
      <c r="D332" s="82"/>
      <c r="E332" s="114"/>
      <c r="F332" s="114"/>
      <c r="G332" s="101">
        <f t="shared" ref="G332:G395" si="5">G331+E332-F332</f>
        <v>4</v>
      </c>
    </row>
    <row r="333" spans="2:7" ht="18" thickTop="1" thickBot="1">
      <c r="B333" s="80"/>
      <c r="C333" s="81"/>
      <c r="D333" s="82"/>
      <c r="E333" s="114"/>
      <c r="F333" s="114"/>
      <c r="G333" s="101">
        <f t="shared" si="5"/>
        <v>4</v>
      </c>
    </row>
    <row r="334" spans="2:7" ht="18" thickTop="1" thickBot="1">
      <c r="B334" s="80"/>
      <c r="C334" s="81"/>
      <c r="D334" s="82"/>
      <c r="E334" s="114"/>
      <c r="F334" s="114"/>
      <c r="G334" s="101">
        <f t="shared" si="5"/>
        <v>4</v>
      </c>
    </row>
    <row r="335" spans="2:7" ht="18" thickTop="1" thickBot="1">
      <c r="B335" s="80"/>
      <c r="C335" s="81"/>
      <c r="D335" s="82"/>
      <c r="E335" s="114"/>
      <c r="F335" s="114"/>
      <c r="G335" s="101">
        <f t="shared" si="5"/>
        <v>4</v>
      </c>
    </row>
    <row r="336" spans="2:7" ht="18" thickTop="1" thickBot="1">
      <c r="B336" s="80"/>
      <c r="C336" s="81"/>
      <c r="D336" s="82"/>
      <c r="E336" s="114"/>
      <c r="F336" s="114"/>
      <c r="G336" s="101">
        <f t="shared" si="5"/>
        <v>4</v>
      </c>
    </row>
    <row r="337" spans="2:7" ht="18" thickTop="1" thickBot="1">
      <c r="B337" s="80"/>
      <c r="C337" s="81"/>
      <c r="D337" s="82"/>
      <c r="E337" s="114"/>
      <c r="F337" s="114"/>
      <c r="G337" s="101">
        <f t="shared" si="5"/>
        <v>4</v>
      </c>
    </row>
    <row r="338" spans="2:7" ht="18" thickTop="1" thickBot="1">
      <c r="B338" s="80"/>
      <c r="C338" s="81"/>
      <c r="D338" s="82"/>
      <c r="E338" s="114"/>
      <c r="F338" s="114"/>
      <c r="G338" s="101">
        <f t="shared" si="5"/>
        <v>4</v>
      </c>
    </row>
    <row r="339" spans="2:7" ht="18" thickTop="1" thickBot="1">
      <c r="B339" s="80"/>
      <c r="C339" s="81"/>
      <c r="D339" s="82"/>
      <c r="E339" s="114"/>
      <c r="F339" s="114"/>
      <c r="G339" s="101">
        <f t="shared" si="5"/>
        <v>4</v>
      </c>
    </row>
    <row r="340" spans="2:7" ht="18" thickTop="1" thickBot="1">
      <c r="B340" s="80"/>
      <c r="C340" s="81"/>
      <c r="D340" s="82"/>
      <c r="E340" s="114"/>
      <c r="F340" s="114"/>
      <c r="G340" s="101">
        <f t="shared" si="5"/>
        <v>4</v>
      </c>
    </row>
    <row r="341" spans="2:7" ht="18" thickTop="1" thickBot="1">
      <c r="B341" s="80"/>
      <c r="C341" s="81"/>
      <c r="D341" s="82"/>
      <c r="E341" s="114"/>
      <c r="F341" s="114"/>
      <c r="G341" s="101">
        <f t="shared" si="5"/>
        <v>4</v>
      </c>
    </row>
    <row r="342" spans="2:7" ht="18" thickTop="1" thickBot="1">
      <c r="B342" s="80"/>
      <c r="C342" s="81"/>
      <c r="D342" s="82"/>
      <c r="E342" s="114"/>
      <c r="F342" s="114"/>
      <c r="G342" s="101">
        <f t="shared" si="5"/>
        <v>4</v>
      </c>
    </row>
    <row r="343" spans="2:7" ht="18" thickTop="1" thickBot="1">
      <c r="B343" s="80"/>
      <c r="C343" s="81"/>
      <c r="D343" s="82"/>
      <c r="E343" s="114"/>
      <c r="F343" s="114"/>
      <c r="G343" s="101">
        <f t="shared" si="5"/>
        <v>4</v>
      </c>
    </row>
    <row r="344" spans="2:7" ht="18" thickTop="1" thickBot="1">
      <c r="B344" s="80"/>
      <c r="C344" s="81"/>
      <c r="D344" s="82"/>
      <c r="E344" s="114"/>
      <c r="F344" s="114"/>
      <c r="G344" s="101">
        <f t="shared" si="5"/>
        <v>4</v>
      </c>
    </row>
    <row r="345" spans="2:7" ht="18" thickTop="1" thickBot="1">
      <c r="B345" s="80"/>
      <c r="C345" s="81"/>
      <c r="D345" s="82"/>
      <c r="E345" s="114"/>
      <c r="F345" s="114"/>
      <c r="G345" s="101">
        <f t="shared" si="5"/>
        <v>4</v>
      </c>
    </row>
    <row r="346" spans="2:7" ht="18" thickTop="1" thickBot="1">
      <c r="B346" s="80"/>
      <c r="C346" s="81"/>
      <c r="D346" s="82"/>
      <c r="E346" s="114"/>
      <c r="F346" s="114"/>
      <c r="G346" s="101">
        <f t="shared" si="5"/>
        <v>4</v>
      </c>
    </row>
    <row r="347" spans="2:7" ht="18" thickTop="1" thickBot="1">
      <c r="B347" s="80"/>
      <c r="C347" s="81"/>
      <c r="D347" s="82"/>
      <c r="E347" s="114"/>
      <c r="F347" s="114"/>
      <c r="G347" s="101">
        <f t="shared" si="5"/>
        <v>4</v>
      </c>
    </row>
    <row r="348" spans="2:7" ht="18" thickTop="1" thickBot="1">
      <c r="B348" s="80"/>
      <c r="C348" s="81"/>
      <c r="D348" s="82"/>
      <c r="E348" s="114"/>
      <c r="F348" s="114"/>
      <c r="G348" s="101">
        <f t="shared" si="5"/>
        <v>4</v>
      </c>
    </row>
    <row r="349" spans="2:7" ht="18" thickTop="1" thickBot="1">
      <c r="B349" s="80"/>
      <c r="C349" s="81"/>
      <c r="D349" s="82"/>
      <c r="E349" s="114"/>
      <c r="F349" s="114"/>
      <c r="G349" s="101">
        <f t="shared" si="5"/>
        <v>4</v>
      </c>
    </row>
    <row r="350" spans="2:7" ht="18" thickTop="1" thickBot="1">
      <c r="B350" s="80"/>
      <c r="C350" s="81"/>
      <c r="D350" s="82"/>
      <c r="E350" s="114"/>
      <c r="F350" s="114"/>
      <c r="G350" s="101">
        <f t="shared" si="5"/>
        <v>4</v>
      </c>
    </row>
    <row r="351" spans="2:7" ht="18" thickTop="1" thickBot="1">
      <c r="B351" s="80"/>
      <c r="C351" s="81"/>
      <c r="D351" s="82"/>
      <c r="E351" s="114"/>
      <c r="F351" s="114"/>
      <c r="G351" s="101">
        <f t="shared" si="5"/>
        <v>4</v>
      </c>
    </row>
    <row r="352" spans="2:7" ht="18" thickTop="1" thickBot="1">
      <c r="B352" s="80"/>
      <c r="C352" s="81"/>
      <c r="D352" s="82"/>
      <c r="E352" s="114"/>
      <c r="F352" s="114"/>
      <c r="G352" s="101">
        <f t="shared" si="5"/>
        <v>4</v>
      </c>
    </row>
    <row r="353" spans="2:7" ht="18" thickTop="1" thickBot="1">
      <c r="B353" s="80"/>
      <c r="C353" s="81"/>
      <c r="D353" s="82"/>
      <c r="E353" s="114"/>
      <c r="F353" s="114"/>
      <c r="G353" s="101">
        <f t="shared" si="5"/>
        <v>4</v>
      </c>
    </row>
    <row r="354" spans="2:7" ht="18" thickTop="1" thickBot="1">
      <c r="B354" s="80"/>
      <c r="C354" s="81"/>
      <c r="D354" s="82"/>
      <c r="E354" s="114"/>
      <c r="F354" s="114"/>
      <c r="G354" s="101">
        <f t="shared" si="5"/>
        <v>4</v>
      </c>
    </row>
    <row r="355" spans="2:7" ht="18" thickTop="1" thickBot="1">
      <c r="B355" s="80"/>
      <c r="C355" s="81"/>
      <c r="D355" s="82"/>
      <c r="E355" s="114"/>
      <c r="F355" s="114"/>
      <c r="G355" s="101">
        <f t="shared" si="5"/>
        <v>4</v>
      </c>
    </row>
    <row r="356" spans="2:7" ht="18" thickTop="1" thickBot="1">
      <c r="B356" s="80"/>
      <c r="C356" s="81"/>
      <c r="D356" s="82"/>
      <c r="E356" s="114"/>
      <c r="F356" s="114"/>
      <c r="G356" s="101">
        <f t="shared" si="5"/>
        <v>4</v>
      </c>
    </row>
    <row r="357" spans="2:7" ht="18" thickTop="1" thickBot="1">
      <c r="B357" s="80"/>
      <c r="C357" s="81"/>
      <c r="D357" s="82"/>
      <c r="E357" s="114"/>
      <c r="F357" s="114"/>
      <c r="G357" s="101">
        <f t="shared" si="5"/>
        <v>4</v>
      </c>
    </row>
    <row r="358" spans="2:7" ht="18" thickTop="1" thickBot="1">
      <c r="B358" s="80"/>
      <c r="C358" s="81"/>
      <c r="D358" s="82"/>
      <c r="E358" s="114"/>
      <c r="F358" s="114"/>
      <c r="G358" s="101">
        <f t="shared" si="5"/>
        <v>4</v>
      </c>
    </row>
    <row r="359" spans="2:7" ht="18" thickTop="1" thickBot="1">
      <c r="B359" s="80"/>
      <c r="C359" s="81"/>
      <c r="D359" s="82"/>
      <c r="E359" s="114"/>
      <c r="F359" s="114"/>
      <c r="G359" s="101">
        <f t="shared" si="5"/>
        <v>4</v>
      </c>
    </row>
    <row r="360" spans="2:7" ht="18" thickTop="1" thickBot="1">
      <c r="B360" s="80"/>
      <c r="C360" s="81"/>
      <c r="D360" s="82"/>
      <c r="E360" s="114"/>
      <c r="F360" s="114"/>
      <c r="G360" s="101">
        <f t="shared" si="5"/>
        <v>4</v>
      </c>
    </row>
    <row r="361" spans="2:7" ht="18" thickTop="1" thickBot="1">
      <c r="B361" s="80"/>
      <c r="C361" s="81"/>
      <c r="D361" s="82"/>
      <c r="E361" s="114"/>
      <c r="F361" s="114"/>
      <c r="G361" s="101">
        <f t="shared" si="5"/>
        <v>4</v>
      </c>
    </row>
    <row r="362" spans="2:7" ht="18" thickTop="1" thickBot="1">
      <c r="B362" s="80"/>
      <c r="C362" s="81"/>
      <c r="D362" s="82"/>
      <c r="E362" s="114"/>
      <c r="F362" s="114"/>
      <c r="G362" s="101">
        <f t="shared" si="5"/>
        <v>4</v>
      </c>
    </row>
    <row r="363" spans="2:7" ht="18" thickTop="1" thickBot="1">
      <c r="B363" s="80"/>
      <c r="C363" s="81"/>
      <c r="D363" s="82"/>
      <c r="E363" s="114"/>
      <c r="F363" s="114"/>
      <c r="G363" s="101">
        <f t="shared" si="5"/>
        <v>4</v>
      </c>
    </row>
    <row r="364" spans="2:7" ht="18" thickTop="1" thickBot="1">
      <c r="B364" s="80"/>
      <c r="C364" s="81"/>
      <c r="D364" s="82"/>
      <c r="E364" s="114"/>
      <c r="F364" s="114"/>
      <c r="G364" s="101">
        <f t="shared" si="5"/>
        <v>4</v>
      </c>
    </row>
    <row r="365" spans="2:7" ht="18" thickTop="1" thickBot="1">
      <c r="B365" s="80"/>
      <c r="C365" s="81"/>
      <c r="D365" s="82"/>
      <c r="E365" s="114"/>
      <c r="F365" s="114"/>
      <c r="G365" s="101">
        <f t="shared" si="5"/>
        <v>4</v>
      </c>
    </row>
    <row r="366" spans="2:7" ht="18" thickTop="1" thickBot="1">
      <c r="B366" s="80"/>
      <c r="C366" s="81"/>
      <c r="D366" s="82"/>
      <c r="E366" s="114"/>
      <c r="F366" s="114"/>
      <c r="G366" s="101">
        <f t="shared" si="5"/>
        <v>4</v>
      </c>
    </row>
    <row r="367" spans="2:7" ht="18" thickTop="1" thickBot="1">
      <c r="B367" s="80"/>
      <c r="C367" s="81"/>
      <c r="D367" s="82"/>
      <c r="E367" s="114"/>
      <c r="F367" s="114"/>
      <c r="G367" s="101">
        <f t="shared" si="5"/>
        <v>4</v>
      </c>
    </row>
    <row r="368" spans="2:7" ht="18" thickTop="1" thickBot="1">
      <c r="B368" s="80"/>
      <c r="C368" s="81"/>
      <c r="D368" s="82"/>
      <c r="E368" s="114"/>
      <c r="F368" s="114"/>
      <c r="G368" s="101">
        <f t="shared" si="5"/>
        <v>4</v>
      </c>
    </row>
    <row r="369" spans="2:7" ht="18" thickTop="1" thickBot="1">
      <c r="B369" s="80"/>
      <c r="C369" s="81"/>
      <c r="D369" s="82"/>
      <c r="E369" s="114"/>
      <c r="F369" s="114"/>
      <c r="G369" s="101">
        <f t="shared" si="5"/>
        <v>4</v>
      </c>
    </row>
    <row r="370" spans="2:7" ht="18" thickTop="1" thickBot="1">
      <c r="B370" s="80"/>
      <c r="C370" s="81"/>
      <c r="D370" s="82"/>
      <c r="E370" s="114"/>
      <c r="F370" s="114"/>
      <c r="G370" s="101">
        <f t="shared" si="5"/>
        <v>4</v>
      </c>
    </row>
    <row r="371" spans="2:7" ht="18" thickTop="1" thickBot="1">
      <c r="B371" s="80"/>
      <c r="C371" s="81"/>
      <c r="D371" s="82"/>
      <c r="E371" s="114"/>
      <c r="F371" s="114"/>
      <c r="G371" s="101">
        <f t="shared" si="5"/>
        <v>4</v>
      </c>
    </row>
    <row r="372" spans="2:7" ht="18" thickTop="1" thickBot="1">
      <c r="B372" s="80"/>
      <c r="C372" s="81"/>
      <c r="D372" s="82"/>
      <c r="E372" s="114"/>
      <c r="F372" s="114"/>
      <c r="G372" s="101">
        <f t="shared" si="5"/>
        <v>4</v>
      </c>
    </row>
    <row r="373" spans="2:7" ht="18" thickTop="1" thickBot="1">
      <c r="B373" s="80"/>
      <c r="C373" s="81"/>
      <c r="D373" s="82"/>
      <c r="E373" s="114"/>
      <c r="F373" s="114"/>
      <c r="G373" s="101">
        <f t="shared" si="5"/>
        <v>4</v>
      </c>
    </row>
    <row r="374" spans="2:7" ht="18" thickTop="1" thickBot="1">
      <c r="B374" s="80"/>
      <c r="C374" s="81"/>
      <c r="D374" s="82"/>
      <c r="E374" s="114"/>
      <c r="F374" s="114"/>
      <c r="G374" s="101">
        <f t="shared" si="5"/>
        <v>4</v>
      </c>
    </row>
    <row r="375" spans="2:7" ht="18" thickTop="1" thickBot="1">
      <c r="B375" s="80"/>
      <c r="C375" s="81"/>
      <c r="D375" s="82"/>
      <c r="E375" s="114"/>
      <c r="F375" s="114"/>
      <c r="G375" s="101">
        <f t="shared" si="5"/>
        <v>4</v>
      </c>
    </row>
    <row r="376" spans="2:7" ht="18" thickTop="1" thickBot="1">
      <c r="B376" s="80"/>
      <c r="C376" s="81"/>
      <c r="D376" s="82"/>
      <c r="E376" s="114"/>
      <c r="F376" s="114"/>
      <c r="G376" s="101">
        <f t="shared" si="5"/>
        <v>4</v>
      </c>
    </row>
    <row r="377" spans="2:7" ht="18" thickTop="1" thickBot="1">
      <c r="B377" s="80"/>
      <c r="C377" s="81"/>
      <c r="D377" s="82"/>
      <c r="E377" s="114"/>
      <c r="F377" s="114"/>
      <c r="G377" s="101">
        <f t="shared" si="5"/>
        <v>4</v>
      </c>
    </row>
    <row r="378" spans="2:7" ht="18" thickTop="1" thickBot="1">
      <c r="B378" s="80"/>
      <c r="C378" s="81"/>
      <c r="D378" s="82"/>
      <c r="E378" s="114"/>
      <c r="F378" s="114"/>
      <c r="G378" s="101">
        <f t="shared" si="5"/>
        <v>4</v>
      </c>
    </row>
    <row r="379" spans="2:7" ht="18" thickTop="1" thickBot="1">
      <c r="B379" s="80"/>
      <c r="C379" s="81"/>
      <c r="D379" s="82"/>
      <c r="E379" s="114"/>
      <c r="F379" s="114"/>
      <c r="G379" s="101">
        <f t="shared" si="5"/>
        <v>4</v>
      </c>
    </row>
    <row r="380" spans="2:7" ht="18" thickTop="1" thickBot="1">
      <c r="B380" s="80"/>
      <c r="C380" s="81"/>
      <c r="D380" s="82"/>
      <c r="E380" s="114"/>
      <c r="F380" s="114"/>
      <c r="G380" s="101">
        <f t="shared" si="5"/>
        <v>4</v>
      </c>
    </row>
    <row r="381" spans="2:7" ht="18" thickTop="1" thickBot="1">
      <c r="B381" s="80"/>
      <c r="C381" s="81"/>
      <c r="D381" s="82"/>
      <c r="E381" s="114"/>
      <c r="F381" s="114"/>
      <c r="G381" s="101">
        <f t="shared" si="5"/>
        <v>4</v>
      </c>
    </row>
    <row r="382" spans="2:7" ht="18" thickTop="1" thickBot="1">
      <c r="B382" s="80"/>
      <c r="C382" s="81"/>
      <c r="D382" s="82"/>
      <c r="E382" s="114"/>
      <c r="F382" s="114"/>
      <c r="G382" s="101">
        <f t="shared" si="5"/>
        <v>4</v>
      </c>
    </row>
    <row r="383" spans="2:7" ht="18" thickTop="1" thickBot="1">
      <c r="B383" s="80"/>
      <c r="C383" s="81"/>
      <c r="D383" s="82"/>
      <c r="E383" s="114"/>
      <c r="F383" s="114"/>
      <c r="G383" s="101">
        <f t="shared" si="5"/>
        <v>4</v>
      </c>
    </row>
    <row r="384" spans="2:7" ht="18" thickTop="1" thickBot="1">
      <c r="B384" s="80"/>
      <c r="C384" s="81"/>
      <c r="D384" s="82"/>
      <c r="E384" s="114"/>
      <c r="F384" s="114"/>
      <c r="G384" s="101">
        <f t="shared" si="5"/>
        <v>4</v>
      </c>
    </row>
    <row r="385" spans="2:7" ht="18" thickTop="1" thickBot="1">
      <c r="B385" s="80"/>
      <c r="C385" s="81"/>
      <c r="D385" s="82"/>
      <c r="E385" s="114"/>
      <c r="F385" s="114"/>
      <c r="G385" s="101">
        <f t="shared" si="5"/>
        <v>4</v>
      </c>
    </row>
    <row r="386" spans="2:7" ht="18" thickTop="1" thickBot="1">
      <c r="B386" s="80"/>
      <c r="C386" s="81"/>
      <c r="D386" s="82"/>
      <c r="E386" s="114"/>
      <c r="F386" s="114"/>
      <c r="G386" s="101">
        <f t="shared" si="5"/>
        <v>4</v>
      </c>
    </row>
    <row r="387" spans="2:7" ht="18" thickTop="1" thickBot="1">
      <c r="B387" s="80"/>
      <c r="C387" s="81"/>
      <c r="D387" s="82"/>
      <c r="E387" s="114"/>
      <c r="F387" s="114"/>
      <c r="G387" s="101">
        <f t="shared" si="5"/>
        <v>4</v>
      </c>
    </row>
    <row r="388" spans="2:7" ht="18" thickTop="1" thickBot="1">
      <c r="B388" s="80"/>
      <c r="C388" s="81"/>
      <c r="D388" s="82"/>
      <c r="E388" s="114"/>
      <c r="F388" s="114"/>
      <c r="G388" s="101">
        <f t="shared" si="5"/>
        <v>4</v>
      </c>
    </row>
    <row r="389" spans="2:7" ht="18" thickTop="1" thickBot="1">
      <c r="B389" s="80"/>
      <c r="C389" s="81"/>
      <c r="D389" s="82"/>
      <c r="E389" s="114"/>
      <c r="F389" s="114"/>
      <c r="G389" s="101">
        <f t="shared" si="5"/>
        <v>4</v>
      </c>
    </row>
    <row r="390" spans="2:7" ht="18" thickTop="1" thickBot="1">
      <c r="B390" s="80"/>
      <c r="C390" s="81"/>
      <c r="D390" s="82"/>
      <c r="E390" s="114"/>
      <c r="F390" s="114"/>
      <c r="G390" s="101">
        <f t="shared" si="5"/>
        <v>4</v>
      </c>
    </row>
    <row r="391" spans="2:7" ht="18" thickTop="1" thickBot="1">
      <c r="B391" s="80"/>
      <c r="C391" s="81"/>
      <c r="D391" s="82"/>
      <c r="E391" s="114"/>
      <c r="F391" s="114"/>
      <c r="G391" s="101">
        <f t="shared" si="5"/>
        <v>4</v>
      </c>
    </row>
    <row r="392" spans="2:7" ht="18" thickTop="1" thickBot="1">
      <c r="B392" s="80"/>
      <c r="C392" s="81"/>
      <c r="D392" s="82"/>
      <c r="E392" s="114"/>
      <c r="F392" s="114"/>
      <c r="G392" s="101">
        <f t="shared" si="5"/>
        <v>4</v>
      </c>
    </row>
    <row r="393" spans="2:7" ht="18" thickTop="1" thickBot="1">
      <c r="B393" s="80"/>
      <c r="C393" s="81"/>
      <c r="D393" s="82"/>
      <c r="E393" s="114"/>
      <c r="F393" s="114"/>
      <c r="G393" s="101">
        <f t="shared" si="5"/>
        <v>4</v>
      </c>
    </row>
    <row r="394" spans="2:7" ht="18" thickTop="1" thickBot="1">
      <c r="B394" s="80"/>
      <c r="C394" s="81"/>
      <c r="D394" s="82"/>
      <c r="E394" s="114"/>
      <c r="F394" s="114"/>
      <c r="G394" s="101">
        <f t="shared" si="5"/>
        <v>4</v>
      </c>
    </row>
    <row r="395" spans="2:7" ht="18" thickTop="1" thickBot="1">
      <c r="B395" s="80"/>
      <c r="C395" s="81"/>
      <c r="D395" s="82"/>
      <c r="E395" s="114"/>
      <c r="F395" s="114"/>
      <c r="G395" s="101">
        <f t="shared" si="5"/>
        <v>4</v>
      </c>
    </row>
    <row r="396" spans="2:7" ht="18" thickTop="1" thickBot="1">
      <c r="B396" s="80"/>
      <c r="C396" s="81"/>
      <c r="D396" s="82"/>
      <c r="E396" s="114"/>
      <c r="F396" s="114"/>
      <c r="G396" s="101">
        <f t="shared" ref="G396:G459" si="6">G395+E396-F396</f>
        <v>4</v>
      </c>
    </row>
    <row r="397" spans="2:7" ht="18" thickTop="1" thickBot="1">
      <c r="B397" s="80"/>
      <c r="C397" s="81"/>
      <c r="D397" s="82"/>
      <c r="E397" s="114"/>
      <c r="F397" s="114"/>
      <c r="G397" s="101">
        <f t="shared" si="6"/>
        <v>4</v>
      </c>
    </row>
    <row r="398" spans="2:7" ht="18" thickTop="1" thickBot="1">
      <c r="B398" s="80"/>
      <c r="C398" s="81"/>
      <c r="D398" s="82"/>
      <c r="E398" s="114"/>
      <c r="F398" s="114"/>
      <c r="G398" s="101">
        <f t="shared" si="6"/>
        <v>4</v>
      </c>
    </row>
    <row r="399" spans="2:7" ht="18" thickTop="1" thickBot="1">
      <c r="B399" s="80"/>
      <c r="C399" s="81"/>
      <c r="D399" s="82"/>
      <c r="E399" s="114"/>
      <c r="F399" s="114"/>
      <c r="G399" s="101">
        <f t="shared" si="6"/>
        <v>4</v>
      </c>
    </row>
    <row r="400" spans="2:7" ht="18" thickTop="1" thickBot="1">
      <c r="B400" s="80"/>
      <c r="C400" s="81"/>
      <c r="D400" s="82"/>
      <c r="E400" s="114"/>
      <c r="F400" s="114"/>
      <c r="G400" s="101">
        <f t="shared" si="6"/>
        <v>4</v>
      </c>
    </row>
    <row r="401" spans="2:7" ht="18" thickTop="1" thickBot="1">
      <c r="B401" s="80"/>
      <c r="C401" s="81"/>
      <c r="D401" s="82"/>
      <c r="E401" s="114"/>
      <c r="F401" s="114"/>
      <c r="G401" s="101">
        <f t="shared" si="6"/>
        <v>4</v>
      </c>
    </row>
    <row r="402" spans="2:7" ht="18" thickTop="1" thickBot="1">
      <c r="B402" s="80"/>
      <c r="C402" s="81"/>
      <c r="D402" s="82"/>
      <c r="E402" s="114"/>
      <c r="F402" s="114"/>
      <c r="G402" s="101">
        <f t="shared" si="6"/>
        <v>4</v>
      </c>
    </row>
    <row r="403" spans="2:7" ht="18" thickTop="1" thickBot="1">
      <c r="B403" s="80"/>
      <c r="C403" s="81"/>
      <c r="D403" s="82"/>
      <c r="E403" s="114"/>
      <c r="F403" s="114"/>
      <c r="G403" s="101">
        <f t="shared" si="6"/>
        <v>4</v>
      </c>
    </row>
    <row r="404" spans="2:7" ht="18" thickTop="1" thickBot="1">
      <c r="B404" s="80"/>
      <c r="C404" s="81"/>
      <c r="D404" s="82"/>
      <c r="E404" s="114"/>
      <c r="F404" s="114"/>
      <c r="G404" s="101">
        <f t="shared" si="6"/>
        <v>4</v>
      </c>
    </row>
    <row r="405" spans="2:7" ht="18" thickTop="1" thickBot="1">
      <c r="B405" s="80"/>
      <c r="C405" s="81"/>
      <c r="D405" s="82"/>
      <c r="E405" s="114"/>
      <c r="F405" s="114"/>
      <c r="G405" s="101">
        <f t="shared" si="6"/>
        <v>4</v>
      </c>
    </row>
    <row r="406" spans="2:7" ht="18" thickTop="1" thickBot="1">
      <c r="B406" s="80"/>
      <c r="C406" s="81"/>
      <c r="D406" s="82"/>
      <c r="E406" s="114"/>
      <c r="F406" s="114"/>
      <c r="G406" s="101">
        <f t="shared" si="6"/>
        <v>4</v>
      </c>
    </row>
    <row r="407" spans="2:7" ht="18" thickTop="1" thickBot="1">
      <c r="B407" s="80"/>
      <c r="C407" s="81"/>
      <c r="D407" s="82"/>
      <c r="E407" s="114"/>
      <c r="F407" s="114"/>
      <c r="G407" s="101">
        <f t="shared" si="6"/>
        <v>4</v>
      </c>
    </row>
    <row r="408" spans="2:7" ht="18" thickTop="1" thickBot="1">
      <c r="B408" s="80"/>
      <c r="C408" s="81"/>
      <c r="D408" s="82"/>
      <c r="E408" s="114"/>
      <c r="F408" s="114"/>
      <c r="G408" s="101">
        <f t="shared" si="6"/>
        <v>4</v>
      </c>
    </row>
    <row r="409" spans="2:7" ht="18" thickTop="1" thickBot="1">
      <c r="B409" s="80"/>
      <c r="C409" s="81"/>
      <c r="D409" s="82"/>
      <c r="E409" s="114"/>
      <c r="F409" s="114"/>
      <c r="G409" s="101">
        <f t="shared" si="6"/>
        <v>4</v>
      </c>
    </row>
    <row r="410" spans="2:7" ht="18" thickTop="1" thickBot="1">
      <c r="B410" s="80"/>
      <c r="C410" s="81"/>
      <c r="D410" s="82"/>
      <c r="E410" s="114"/>
      <c r="F410" s="114"/>
      <c r="G410" s="101">
        <f t="shared" si="6"/>
        <v>4</v>
      </c>
    </row>
    <row r="411" spans="2:7" ht="18" thickTop="1" thickBot="1">
      <c r="B411" s="80"/>
      <c r="C411" s="81"/>
      <c r="D411" s="82"/>
      <c r="E411" s="114"/>
      <c r="F411" s="114"/>
      <c r="G411" s="101">
        <f t="shared" si="6"/>
        <v>4</v>
      </c>
    </row>
    <row r="412" spans="2:7" ht="18" thickTop="1" thickBot="1">
      <c r="B412" s="80"/>
      <c r="C412" s="81"/>
      <c r="D412" s="82"/>
      <c r="E412" s="114"/>
      <c r="F412" s="114"/>
      <c r="G412" s="101">
        <f t="shared" si="6"/>
        <v>4</v>
      </c>
    </row>
    <row r="413" spans="2:7" ht="18" thickTop="1" thickBot="1">
      <c r="B413" s="80"/>
      <c r="C413" s="81"/>
      <c r="D413" s="82"/>
      <c r="E413" s="114"/>
      <c r="F413" s="114"/>
      <c r="G413" s="101">
        <f t="shared" si="6"/>
        <v>4</v>
      </c>
    </row>
    <row r="414" spans="2:7" ht="18" thickTop="1" thickBot="1">
      <c r="B414" s="80"/>
      <c r="C414" s="81"/>
      <c r="D414" s="82"/>
      <c r="E414" s="114"/>
      <c r="F414" s="114"/>
      <c r="G414" s="101">
        <f t="shared" si="6"/>
        <v>4</v>
      </c>
    </row>
    <row r="415" spans="2:7" ht="18" thickTop="1" thickBot="1">
      <c r="B415" s="80"/>
      <c r="C415" s="81"/>
      <c r="D415" s="82"/>
      <c r="E415" s="114"/>
      <c r="F415" s="114"/>
      <c r="G415" s="101">
        <f t="shared" si="6"/>
        <v>4</v>
      </c>
    </row>
    <row r="416" spans="2:7" ht="18" thickTop="1" thickBot="1">
      <c r="B416" s="80"/>
      <c r="C416" s="81"/>
      <c r="D416" s="82"/>
      <c r="E416" s="114"/>
      <c r="F416" s="114"/>
      <c r="G416" s="101">
        <f t="shared" si="6"/>
        <v>4</v>
      </c>
    </row>
    <row r="417" spans="2:7" ht="18" thickTop="1" thickBot="1">
      <c r="B417" s="80"/>
      <c r="C417" s="81"/>
      <c r="D417" s="82"/>
      <c r="E417" s="114"/>
      <c r="F417" s="114"/>
      <c r="G417" s="101">
        <f t="shared" si="6"/>
        <v>4</v>
      </c>
    </row>
    <row r="418" spans="2:7" ht="18" thickTop="1" thickBot="1">
      <c r="B418" s="80"/>
      <c r="C418" s="81"/>
      <c r="D418" s="82"/>
      <c r="E418" s="114"/>
      <c r="F418" s="114"/>
      <c r="G418" s="101">
        <f t="shared" si="6"/>
        <v>4</v>
      </c>
    </row>
    <row r="419" spans="2:7" ht="18" thickTop="1" thickBot="1">
      <c r="B419" s="80"/>
      <c r="C419" s="81"/>
      <c r="D419" s="82"/>
      <c r="E419" s="114"/>
      <c r="F419" s="114"/>
      <c r="G419" s="101">
        <f t="shared" si="6"/>
        <v>4</v>
      </c>
    </row>
    <row r="420" spans="2:7" ht="18" thickTop="1" thickBot="1">
      <c r="B420" s="80"/>
      <c r="C420" s="81"/>
      <c r="D420" s="82"/>
      <c r="E420" s="114"/>
      <c r="F420" s="114"/>
      <c r="G420" s="101">
        <f t="shared" si="6"/>
        <v>4</v>
      </c>
    </row>
    <row r="421" spans="2:7" ht="18" thickTop="1" thickBot="1">
      <c r="B421" s="80"/>
      <c r="C421" s="81"/>
      <c r="D421" s="82"/>
      <c r="E421" s="114"/>
      <c r="F421" s="114"/>
      <c r="G421" s="101">
        <f t="shared" si="6"/>
        <v>4</v>
      </c>
    </row>
    <row r="422" spans="2:7" ht="18" thickTop="1" thickBot="1">
      <c r="B422" s="80"/>
      <c r="C422" s="81"/>
      <c r="D422" s="82"/>
      <c r="E422" s="114"/>
      <c r="F422" s="114"/>
      <c r="G422" s="101">
        <f t="shared" si="6"/>
        <v>4</v>
      </c>
    </row>
    <row r="423" spans="2:7" ht="18" thickTop="1" thickBot="1">
      <c r="B423" s="80"/>
      <c r="C423" s="81"/>
      <c r="D423" s="82"/>
      <c r="E423" s="114"/>
      <c r="F423" s="114"/>
      <c r="G423" s="101">
        <f t="shared" si="6"/>
        <v>4</v>
      </c>
    </row>
    <row r="424" spans="2:7" ht="18" thickTop="1" thickBot="1">
      <c r="B424" s="80"/>
      <c r="C424" s="81"/>
      <c r="D424" s="82"/>
      <c r="E424" s="114"/>
      <c r="F424" s="114"/>
      <c r="G424" s="101">
        <f t="shared" si="6"/>
        <v>4</v>
      </c>
    </row>
    <row r="425" spans="2:7" ht="18" thickTop="1" thickBot="1">
      <c r="B425" s="80"/>
      <c r="C425" s="81"/>
      <c r="D425" s="82"/>
      <c r="E425" s="114"/>
      <c r="F425" s="114"/>
      <c r="G425" s="101">
        <f t="shared" si="6"/>
        <v>4</v>
      </c>
    </row>
    <row r="426" spans="2:7" ht="18" thickTop="1" thickBot="1">
      <c r="B426" s="80"/>
      <c r="C426" s="81"/>
      <c r="D426" s="82"/>
      <c r="E426" s="114"/>
      <c r="F426" s="114"/>
      <c r="G426" s="101">
        <f t="shared" si="6"/>
        <v>4</v>
      </c>
    </row>
    <row r="427" spans="2:7" ht="18" thickTop="1" thickBot="1">
      <c r="B427" s="80"/>
      <c r="C427" s="81"/>
      <c r="D427" s="82"/>
      <c r="E427" s="114"/>
      <c r="F427" s="114"/>
      <c r="G427" s="101">
        <f t="shared" si="6"/>
        <v>4</v>
      </c>
    </row>
    <row r="428" spans="2:7" ht="18" thickTop="1" thickBot="1">
      <c r="B428" s="80"/>
      <c r="C428" s="81"/>
      <c r="D428" s="82"/>
      <c r="E428" s="114"/>
      <c r="F428" s="114"/>
      <c r="G428" s="101">
        <f t="shared" si="6"/>
        <v>4</v>
      </c>
    </row>
    <row r="429" spans="2:7" ht="18" thickTop="1" thickBot="1">
      <c r="B429" s="80"/>
      <c r="C429" s="81"/>
      <c r="D429" s="82"/>
      <c r="E429" s="114"/>
      <c r="F429" s="114"/>
      <c r="G429" s="101">
        <f t="shared" si="6"/>
        <v>4</v>
      </c>
    </row>
    <row r="430" spans="2:7" ht="18" thickTop="1" thickBot="1">
      <c r="B430" s="80"/>
      <c r="C430" s="81"/>
      <c r="D430" s="82"/>
      <c r="E430" s="114"/>
      <c r="F430" s="114"/>
      <c r="G430" s="101">
        <f t="shared" si="6"/>
        <v>4</v>
      </c>
    </row>
    <row r="431" spans="2:7" ht="18" thickTop="1" thickBot="1">
      <c r="B431" s="80"/>
      <c r="C431" s="81"/>
      <c r="D431" s="82"/>
      <c r="E431" s="114"/>
      <c r="F431" s="114"/>
      <c r="G431" s="101">
        <f t="shared" si="6"/>
        <v>4</v>
      </c>
    </row>
    <row r="432" spans="2:7" ht="18" thickTop="1" thickBot="1">
      <c r="B432" s="80"/>
      <c r="C432" s="81"/>
      <c r="D432" s="82"/>
      <c r="E432" s="114"/>
      <c r="F432" s="114"/>
      <c r="G432" s="101">
        <f t="shared" si="6"/>
        <v>4</v>
      </c>
    </row>
    <row r="433" spans="2:7" ht="18" thickTop="1" thickBot="1">
      <c r="B433" s="80"/>
      <c r="C433" s="81"/>
      <c r="D433" s="82"/>
      <c r="E433" s="114"/>
      <c r="F433" s="114"/>
      <c r="G433" s="101">
        <f t="shared" si="6"/>
        <v>4</v>
      </c>
    </row>
    <row r="434" spans="2:7" ht="18" thickTop="1" thickBot="1">
      <c r="B434" s="80"/>
      <c r="C434" s="81"/>
      <c r="D434" s="82"/>
      <c r="E434" s="114"/>
      <c r="F434" s="114"/>
      <c r="G434" s="101">
        <f t="shared" si="6"/>
        <v>4</v>
      </c>
    </row>
    <row r="435" spans="2:7" ht="18" thickTop="1" thickBot="1">
      <c r="B435" s="80"/>
      <c r="C435" s="81"/>
      <c r="D435" s="82"/>
      <c r="E435" s="114"/>
      <c r="F435" s="114"/>
      <c r="G435" s="101">
        <f t="shared" si="6"/>
        <v>4</v>
      </c>
    </row>
    <row r="436" spans="2:7" ht="18" thickTop="1" thickBot="1">
      <c r="B436" s="80"/>
      <c r="C436" s="81"/>
      <c r="D436" s="82"/>
      <c r="E436" s="114"/>
      <c r="F436" s="114"/>
      <c r="G436" s="101">
        <f t="shared" si="6"/>
        <v>4</v>
      </c>
    </row>
    <row r="437" spans="2:7" ht="18" thickTop="1" thickBot="1">
      <c r="B437" s="80"/>
      <c r="C437" s="81"/>
      <c r="D437" s="82"/>
      <c r="E437" s="114"/>
      <c r="F437" s="114"/>
      <c r="G437" s="101">
        <f t="shared" si="6"/>
        <v>4</v>
      </c>
    </row>
    <row r="438" spans="2:7" ht="18" thickTop="1" thickBot="1">
      <c r="B438" s="80"/>
      <c r="C438" s="81"/>
      <c r="D438" s="82"/>
      <c r="E438" s="114"/>
      <c r="F438" s="114"/>
      <c r="G438" s="101">
        <f t="shared" si="6"/>
        <v>4</v>
      </c>
    </row>
    <row r="439" spans="2:7" ht="18" thickTop="1" thickBot="1">
      <c r="B439" s="80"/>
      <c r="C439" s="81"/>
      <c r="D439" s="82"/>
      <c r="E439" s="114"/>
      <c r="F439" s="114"/>
      <c r="G439" s="101">
        <f t="shared" si="6"/>
        <v>4</v>
      </c>
    </row>
    <row r="440" spans="2:7" ht="18" thickTop="1" thickBot="1">
      <c r="B440" s="80"/>
      <c r="C440" s="81"/>
      <c r="D440" s="82"/>
      <c r="E440" s="114"/>
      <c r="F440" s="114"/>
      <c r="G440" s="101">
        <f t="shared" si="6"/>
        <v>4</v>
      </c>
    </row>
    <row r="441" spans="2:7" ht="18" thickTop="1" thickBot="1">
      <c r="B441" s="80"/>
      <c r="C441" s="81"/>
      <c r="D441" s="82"/>
      <c r="E441" s="114"/>
      <c r="F441" s="114"/>
      <c r="G441" s="101">
        <f t="shared" si="6"/>
        <v>4</v>
      </c>
    </row>
    <row r="442" spans="2:7" ht="18" thickTop="1" thickBot="1">
      <c r="B442" s="80"/>
      <c r="C442" s="81"/>
      <c r="D442" s="82"/>
      <c r="E442" s="114"/>
      <c r="F442" s="114"/>
      <c r="G442" s="101">
        <f t="shared" si="6"/>
        <v>4</v>
      </c>
    </row>
    <row r="443" spans="2:7" ht="18" thickTop="1" thickBot="1">
      <c r="B443" s="80"/>
      <c r="C443" s="81"/>
      <c r="D443" s="82"/>
      <c r="E443" s="114"/>
      <c r="F443" s="114"/>
      <c r="G443" s="101">
        <f t="shared" si="6"/>
        <v>4</v>
      </c>
    </row>
    <row r="444" spans="2:7" ht="18" thickTop="1" thickBot="1">
      <c r="B444" s="80"/>
      <c r="C444" s="81"/>
      <c r="D444" s="82"/>
      <c r="E444" s="114"/>
      <c r="F444" s="114"/>
      <c r="G444" s="101">
        <f t="shared" si="6"/>
        <v>4</v>
      </c>
    </row>
    <row r="445" spans="2:7" ht="18" thickTop="1" thickBot="1">
      <c r="B445" s="80"/>
      <c r="C445" s="81"/>
      <c r="D445" s="82"/>
      <c r="E445" s="114"/>
      <c r="F445" s="114"/>
      <c r="G445" s="101">
        <f t="shared" si="6"/>
        <v>4</v>
      </c>
    </row>
    <row r="446" spans="2:7" ht="18" thickTop="1" thickBot="1">
      <c r="B446" s="80"/>
      <c r="C446" s="81"/>
      <c r="D446" s="82"/>
      <c r="E446" s="114"/>
      <c r="F446" s="114"/>
      <c r="G446" s="101">
        <f t="shared" si="6"/>
        <v>4</v>
      </c>
    </row>
    <row r="447" spans="2:7" ht="18" thickTop="1" thickBot="1">
      <c r="B447" s="80"/>
      <c r="C447" s="81"/>
      <c r="D447" s="82"/>
      <c r="E447" s="114"/>
      <c r="F447" s="114"/>
      <c r="G447" s="101">
        <f t="shared" si="6"/>
        <v>4</v>
      </c>
    </row>
    <row r="448" spans="2:7" ht="18" thickTop="1" thickBot="1">
      <c r="B448" s="80"/>
      <c r="C448" s="81"/>
      <c r="D448" s="82"/>
      <c r="E448" s="114"/>
      <c r="F448" s="114"/>
      <c r="G448" s="101">
        <f t="shared" si="6"/>
        <v>4</v>
      </c>
    </row>
    <row r="449" spans="2:7" ht="18" thickTop="1" thickBot="1">
      <c r="B449" s="80"/>
      <c r="C449" s="81"/>
      <c r="D449" s="82"/>
      <c r="E449" s="114"/>
      <c r="F449" s="114"/>
      <c r="G449" s="101">
        <f t="shared" si="6"/>
        <v>4</v>
      </c>
    </row>
    <row r="450" spans="2:7" ht="18" thickTop="1" thickBot="1">
      <c r="B450" s="80"/>
      <c r="C450" s="81"/>
      <c r="D450" s="82"/>
      <c r="E450" s="114"/>
      <c r="F450" s="114"/>
      <c r="G450" s="101">
        <f t="shared" si="6"/>
        <v>4</v>
      </c>
    </row>
    <row r="451" spans="2:7" ht="18" thickTop="1" thickBot="1">
      <c r="B451" s="80"/>
      <c r="C451" s="81"/>
      <c r="D451" s="82"/>
      <c r="E451" s="114"/>
      <c r="F451" s="114"/>
      <c r="G451" s="101">
        <f t="shared" si="6"/>
        <v>4</v>
      </c>
    </row>
    <row r="452" spans="2:7" ht="18" thickTop="1" thickBot="1">
      <c r="B452" s="80"/>
      <c r="C452" s="81"/>
      <c r="D452" s="82"/>
      <c r="E452" s="114"/>
      <c r="F452" s="114"/>
      <c r="G452" s="101">
        <f t="shared" si="6"/>
        <v>4</v>
      </c>
    </row>
    <row r="453" spans="2:7" ht="18" thickTop="1" thickBot="1">
      <c r="B453" s="80"/>
      <c r="C453" s="81"/>
      <c r="D453" s="82"/>
      <c r="E453" s="114"/>
      <c r="F453" s="114"/>
      <c r="G453" s="101">
        <f t="shared" si="6"/>
        <v>4</v>
      </c>
    </row>
    <row r="454" spans="2:7" ht="18" thickTop="1" thickBot="1">
      <c r="B454" s="80"/>
      <c r="C454" s="81"/>
      <c r="D454" s="82"/>
      <c r="E454" s="114"/>
      <c r="F454" s="114"/>
      <c r="G454" s="101">
        <f t="shared" si="6"/>
        <v>4</v>
      </c>
    </row>
    <row r="455" spans="2:7" ht="18" thickTop="1" thickBot="1">
      <c r="B455" s="80"/>
      <c r="C455" s="81"/>
      <c r="D455" s="82"/>
      <c r="E455" s="114"/>
      <c r="F455" s="114"/>
      <c r="G455" s="101">
        <f t="shared" si="6"/>
        <v>4</v>
      </c>
    </row>
    <row r="456" spans="2:7" ht="18" thickTop="1" thickBot="1">
      <c r="B456" s="80"/>
      <c r="C456" s="81"/>
      <c r="D456" s="82"/>
      <c r="E456" s="114"/>
      <c r="F456" s="114"/>
      <c r="G456" s="101">
        <f t="shared" si="6"/>
        <v>4</v>
      </c>
    </row>
    <row r="457" spans="2:7" ht="18" thickTop="1" thickBot="1">
      <c r="B457" s="80"/>
      <c r="C457" s="81"/>
      <c r="D457" s="82"/>
      <c r="E457" s="114"/>
      <c r="F457" s="114"/>
      <c r="G457" s="101">
        <f t="shared" si="6"/>
        <v>4</v>
      </c>
    </row>
    <row r="458" spans="2:7" ht="18" thickTop="1" thickBot="1">
      <c r="B458" s="80"/>
      <c r="C458" s="81"/>
      <c r="D458" s="82"/>
      <c r="E458" s="114"/>
      <c r="F458" s="114"/>
      <c r="G458" s="101">
        <f t="shared" si="6"/>
        <v>4</v>
      </c>
    </row>
    <row r="459" spans="2:7" ht="18" thickTop="1" thickBot="1">
      <c r="B459" s="80"/>
      <c r="C459" s="81"/>
      <c r="D459" s="82"/>
      <c r="E459" s="114"/>
      <c r="F459" s="114"/>
      <c r="G459" s="101">
        <f t="shared" si="6"/>
        <v>4</v>
      </c>
    </row>
    <row r="460" spans="2:7" ht="18" thickTop="1" thickBot="1">
      <c r="B460" s="80"/>
      <c r="C460" s="81"/>
      <c r="D460" s="82"/>
      <c r="E460" s="114"/>
      <c r="F460" s="114"/>
      <c r="G460" s="101">
        <f t="shared" ref="G460:G523" si="7">G459+E460-F460</f>
        <v>4</v>
      </c>
    </row>
    <row r="461" spans="2:7" ht="18" thickTop="1" thickBot="1">
      <c r="B461" s="80"/>
      <c r="C461" s="81"/>
      <c r="D461" s="82"/>
      <c r="E461" s="114"/>
      <c r="F461" s="114"/>
      <c r="G461" s="101">
        <f t="shared" si="7"/>
        <v>4</v>
      </c>
    </row>
    <row r="462" spans="2:7" ht="18" thickTop="1" thickBot="1">
      <c r="B462" s="80"/>
      <c r="C462" s="81"/>
      <c r="D462" s="82"/>
      <c r="E462" s="114"/>
      <c r="F462" s="114"/>
      <c r="G462" s="101">
        <f t="shared" si="7"/>
        <v>4</v>
      </c>
    </row>
    <row r="463" spans="2:7" ht="18" thickTop="1" thickBot="1">
      <c r="B463" s="80"/>
      <c r="C463" s="81"/>
      <c r="D463" s="82"/>
      <c r="E463" s="114"/>
      <c r="F463" s="114"/>
      <c r="G463" s="101">
        <f t="shared" si="7"/>
        <v>4</v>
      </c>
    </row>
    <row r="464" spans="2:7" ht="18" thickTop="1" thickBot="1">
      <c r="B464" s="80"/>
      <c r="C464" s="81"/>
      <c r="D464" s="82"/>
      <c r="E464" s="114"/>
      <c r="F464" s="114"/>
      <c r="G464" s="101">
        <f t="shared" si="7"/>
        <v>4</v>
      </c>
    </row>
    <row r="465" spans="2:7" ht="18" thickTop="1" thickBot="1">
      <c r="B465" s="80"/>
      <c r="C465" s="81"/>
      <c r="D465" s="82"/>
      <c r="E465" s="114"/>
      <c r="F465" s="114"/>
      <c r="G465" s="101">
        <f t="shared" si="7"/>
        <v>4</v>
      </c>
    </row>
    <row r="466" spans="2:7" ht="18" thickTop="1" thickBot="1">
      <c r="B466" s="80"/>
      <c r="C466" s="81"/>
      <c r="D466" s="82"/>
      <c r="E466" s="114"/>
      <c r="F466" s="114"/>
      <c r="G466" s="101">
        <f t="shared" si="7"/>
        <v>4</v>
      </c>
    </row>
    <row r="467" spans="2:7" ht="18" thickTop="1" thickBot="1">
      <c r="B467" s="80"/>
      <c r="C467" s="81"/>
      <c r="D467" s="82"/>
      <c r="E467" s="114"/>
      <c r="F467" s="114"/>
      <c r="G467" s="101">
        <f t="shared" si="7"/>
        <v>4</v>
      </c>
    </row>
    <row r="468" spans="2:7" ht="18" thickTop="1" thickBot="1">
      <c r="B468" s="80"/>
      <c r="C468" s="81"/>
      <c r="D468" s="82"/>
      <c r="E468" s="114"/>
      <c r="F468" s="114"/>
      <c r="G468" s="101">
        <f t="shared" si="7"/>
        <v>4</v>
      </c>
    </row>
    <row r="469" spans="2:7" ht="18" thickTop="1" thickBot="1">
      <c r="B469" s="80"/>
      <c r="C469" s="81"/>
      <c r="D469" s="82"/>
      <c r="E469" s="114"/>
      <c r="F469" s="114"/>
      <c r="G469" s="101">
        <f t="shared" si="7"/>
        <v>4</v>
      </c>
    </row>
    <row r="470" spans="2:7" ht="18" thickTop="1" thickBot="1">
      <c r="B470" s="80"/>
      <c r="C470" s="81"/>
      <c r="D470" s="82"/>
      <c r="E470" s="114"/>
      <c r="F470" s="114"/>
      <c r="G470" s="101">
        <f t="shared" si="7"/>
        <v>4</v>
      </c>
    </row>
    <row r="471" spans="2:7" ht="18" thickTop="1" thickBot="1">
      <c r="B471" s="80"/>
      <c r="C471" s="81"/>
      <c r="D471" s="82"/>
      <c r="E471" s="114"/>
      <c r="F471" s="114"/>
      <c r="G471" s="101">
        <f t="shared" si="7"/>
        <v>4</v>
      </c>
    </row>
    <row r="472" spans="2:7" ht="18" thickTop="1" thickBot="1">
      <c r="B472" s="80"/>
      <c r="C472" s="81"/>
      <c r="D472" s="82"/>
      <c r="E472" s="114"/>
      <c r="F472" s="114"/>
      <c r="G472" s="101">
        <f t="shared" si="7"/>
        <v>4</v>
      </c>
    </row>
    <row r="473" spans="2:7" ht="18" thickTop="1" thickBot="1">
      <c r="B473" s="80"/>
      <c r="C473" s="81"/>
      <c r="D473" s="82"/>
      <c r="E473" s="114"/>
      <c r="F473" s="114"/>
      <c r="G473" s="101">
        <f t="shared" si="7"/>
        <v>4</v>
      </c>
    </row>
    <row r="474" spans="2:7" ht="18" thickTop="1" thickBot="1">
      <c r="B474" s="80"/>
      <c r="C474" s="81"/>
      <c r="D474" s="82"/>
      <c r="E474" s="114"/>
      <c r="F474" s="114"/>
      <c r="G474" s="101">
        <f t="shared" si="7"/>
        <v>4</v>
      </c>
    </row>
    <row r="475" spans="2:7" ht="18" thickTop="1" thickBot="1">
      <c r="B475" s="80"/>
      <c r="C475" s="81"/>
      <c r="D475" s="82"/>
      <c r="E475" s="114"/>
      <c r="F475" s="114"/>
      <c r="G475" s="101">
        <f t="shared" si="7"/>
        <v>4</v>
      </c>
    </row>
    <row r="476" spans="2:7" ht="18" thickTop="1" thickBot="1">
      <c r="B476" s="80"/>
      <c r="C476" s="81"/>
      <c r="D476" s="82"/>
      <c r="E476" s="114"/>
      <c r="F476" s="114"/>
      <c r="G476" s="101">
        <f t="shared" si="7"/>
        <v>4</v>
      </c>
    </row>
    <row r="477" spans="2:7" ht="18" thickTop="1" thickBot="1">
      <c r="B477" s="80"/>
      <c r="C477" s="81"/>
      <c r="D477" s="82"/>
      <c r="E477" s="114"/>
      <c r="F477" s="114"/>
      <c r="G477" s="101">
        <f t="shared" si="7"/>
        <v>4</v>
      </c>
    </row>
    <row r="478" spans="2:7" ht="18" thickTop="1" thickBot="1">
      <c r="B478" s="80"/>
      <c r="C478" s="81"/>
      <c r="D478" s="82"/>
      <c r="E478" s="114"/>
      <c r="F478" s="114"/>
      <c r="G478" s="101">
        <f t="shared" si="7"/>
        <v>4</v>
      </c>
    </row>
    <row r="479" spans="2:7" ht="18" thickTop="1" thickBot="1">
      <c r="B479" s="80"/>
      <c r="C479" s="81"/>
      <c r="D479" s="82"/>
      <c r="E479" s="114"/>
      <c r="F479" s="114"/>
      <c r="G479" s="101">
        <f t="shared" si="7"/>
        <v>4</v>
      </c>
    </row>
    <row r="480" spans="2:7" ht="18" thickTop="1" thickBot="1">
      <c r="B480" s="80"/>
      <c r="C480" s="81"/>
      <c r="D480" s="82"/>
      <c r="E480" s="114"/>
      <c r="F480" s="114"/>
      <c r="G480" s="101">
        <f t="shared" si="7"/>
        <v>4</v>
      </c>
    </row>
    <row r="481" spans="2:7" ht="18" thickTop="1" thickBot="1">
      <c r="B481" s="80"/>
      <c r="C481" s="81"/>
      <c r="D481" s="82"/>
      <c r="E481" s="114"/>
      <c r="F481" s="114"/>
      <c r="G481" s="101">
        <f t="shared" si="7"/>
        <v>4</v>
      </c>
    </row>
    <row r="482" spans="2:7" ht="18" thickTop="1" thickBot="1">
      <c r="B482" s="80"/>
      <c r="C482" s="81"/>
      <c r="D482" s="82"/>
      <c r="E482" s="114"/>
      <c r="F482" s="114"/>
      <c r="G482" s="101">
        <f t="shared" si="7"/>
        <v>4</v>
      </c>
    </row>
    <row r="483" spans="2:7" ht="18" thickTop="1" thickBot="1">
      <c r="B483" s="80"/>
      <c r="C483" s="81"/>
      <c r="D483" s="82"/>
      <c r="E483" s="114"/>
      <c r="F483" s="114"/>
      <c r="G483" s="101">
        <f t="shared" si="7"/>
        <v>4</v>
      </c>
    </row>
    <row r="484" spans="2:7" ht="18" thickTop="1" thickBot="1">
      <c r="B484" s="80"/>
      <c r="C484" s="81"/>
      <c r="D484" s="82"/>
      <c r="E484" s="114"/>
      <c r="F484" s="114"/>
      <c r="G484" s="101">
        <f t="shared" si="7"/>
        <v>4</v>
      </c>
    </row>
    <row r="485" spans="2:7" ht="18" thickTop="1" thickBot="1">
      <c r="B485" s="80"/>
      <c r="C485" s="81"/>
      <c r="D485" s="82"/>
      <c r="E485" s="114"/>
      <c r="F485" s="114"/>
      <c r="G485" s="101">
        <f t="shared" si="7"/>
        <v>4</v>
      </c>
    </row>
    <row r="486" spans="2:7" ht="18" thickTop="1" thickBot="1">
      <c r="B486" s="80"/>
      <c r="C486" s="81"/>
      <c r="D486" s="82"/>
      <c r="E486" s="114"/>
      <c r="F486" s="114"/>
      <c r="G486" s="101">
        <f t="shared" si="7"/>
        <v>4</v>
      </c>
    </row>
    <row r="487" spans="2:7" ht="18" thickTop="1" thickBot="1">
      <c r="B487" s="80"/>
      <c r="C487" s="81"/>
      <c r="D487" s="82"/>
      <c r="E487" s="114"/>
      <c r="F487" s="114"/>
      <c r="G487" s="101">
        <f t="shared" si="7"/>
        <v>4</v>
      </c>
    </row>
    <row r="488" spans="2:7" ht="18" thickTop="1" thickBot="1">
      <c r="B488" s="80"/>
      <c r="C488" s="81"/>
      <c r="D488" s="82"/>
      <c r="E488" s="114"/>
      <c r="F488" s="114"/>
      <c r="G488" s="101">
        <f t="shared" si="7"/>
        <v>4</v>
      </c>
    </row>
    <row r="489" spans="2:7" ht="18" thickTop="1" thickBot="1">
      <c r="B489" s="80"/>
      <c r="C489" s="81"/>
      <c r="D489" s="82"/>
      <c r="E489" s="114"/>
      <c r="F489" s="114"/>
      <c r="G489" s="101">
        <f t="shared" si="7"/>
        <v>4</v>
      </c>
    </row>
    <row r="490" spans="2:7" ht="18" thickTop="1" thickBot="1">
      <c r="B490" s="80"/>
      <c r="C490" s="81"/>
      <c r="D490" s="82"/>
      <c r="E490" s="114"/>
      <c r="F490" s="114"/>
      <c r="G490" s="101">
        <f t="shared" si="7"/>
        <v>4</v>
      </c>
    </row>
    <row r="491" spans="2:7" ht="18" thickTop="1" thickBot="1">
      <c r="B491" s="80"/>
      <c r="C491" s="81"/>
      <c r="D491" s="82"/>
      <c r="E491" s="114"/>
      <c r="F491" s="114"/>
      <c r="G491" s="101">
        <f t="shared" si="7"/>
        <v>4</v>
      </c>
    </row>
    <row r="492" spans="2:7" ht="18" thickTop="1" thickBot="1">
      <c r="B492" s="80"/>
      <c r="C492" s="81"/>
      <c r="D492" s="82"/>
      <c r="E492" s="114"/>
      <c r="F492" s="114"/>
      <c r="G492" s="101">
        <f t="shared" si="7"/>
        <v>4</v>
      </c>
    </row>
    <row r="493" spans="2:7" ht="18" thickTop="1" thickBot="1">
      <c r="B493" s="80"/>
      <c r="C493" s="81"/>
      <c r="D493" s="82"/>
      <c r="E493" s="114"/>
      <c r="F493" s="114"/>
      <c r="G493" s="101">
        <f t="shared" si="7"/>
        <v>4</v>
      </c>
    </row>
    <row r="494" spans="2:7" ht="18" thickTop="1" thickBot="1">
      <c r="B494" s="80"/>
      <c r="C494" s="81"/>
      <c r="D494" s="82"/>
      <c r="E494" s="114"/>
      <c r="F494" s="114"/>
      <c r="G494" s="101">
        <f t="shared" si="7"/>
        <v>4</v>
      </c>
    </row>
    <row r="495" spans="2:7" ht="18" thickTop="1" thickBot="1">
      <c r="B495" s="80"/>
      <c r="C495" s="81"/>
      <c r="D495" s="82"/>
      <c r="E495" s="114"/>
      <c r="F495" s="114"/>
      <c r="G495" s="101">
        <f t="shared" si="7"/>
        <v>4</v>
      </c>
    </row>
    <row r="496" spans="2:7" ht="18" thickTop="1" thickBot="1">
      <c r="B496" s="80"/>
      <c r="C496" s="81"/>
      <c r="D496" s="82"/>
      <c r="E496" s="114"/>
      <c r="F496" s="114"/>
      <c r="G496" s="101">
        <f t="shared" si="7"/>
        <v>4</v>
      </c>
    </row>
    <row r="497" spans="2:7" ht="18" thickTop="1" thickBot="1">
      <c r="B497" s="80"/>
      <c r="C497" s="81"/>
      <c r="D497" s="82"/>
      <c r="E497" s="114"/>
      <c r="F497" s="114"/>
      <c r="G497" s="101">
        <f t="shared" si="7"/>
        <v>4</v>
      </c>
    </row>
    <row r="498" spans="2:7" ht="18" thickTop="1" thickBot="1">
      <c r="B498" s="80"/>
      <c r="C498" s="81"/>
      <c r="D498" s="82"/>
      <c r="E498" s="114"/>
      <c r="F498" s="114"/>
      <c r="G498" s="101">
        <f t="shared" si="7"/>
        <v>4</v>
      </c>
    </row>
    <row r="499" spans="2:7" ht="18" thickTop="1" thickBot="1">
      <c r="B499" s="80"/>
      <c r="C499" s="81"/>
      <c r="D499" s="82"/>
      <c r="E499" s="114"/>
      <c r="F499" s="114"/>
      <c r="G499" s="101">
        <f t="shared" si="7"/>
        <v>4</v>
      </c>
    </row>
    <row r="500" spans="2:7" ht="18" thickTop="1" thickBot="1">
      <c r="B500" s="80"/>
      <c r="C500" s="81"/>
      <c r="D500" s="82"/>
      <c r="E500" s="114"/>
      <c r="F500" s="114"/>
      <c r="G500" s="101">
        <f t="shared" si="7"/>
        <v>4</v>
      </c>
    </row>
    <row r="501" spans="2:7" ht="18" thickTop="1" thickBot="1">
      <c r="B501" s="80"/>
      <c r="C501" s="81"/>
      <c r="D501" s="82"/>
      <c r="E501" s="114"/>
      <c r="F501" s="114"/>
      <c r="G501" s="101">
        <f t="shared" si="7"/>
        <v>4</v>
      </c>
    </row>
    <row r="502" spans="2:7" ht="18" thickTop="1" thickBot="1">
      <c r="B502" s="80"/>
      <c r="C502" s="81"/>
      <c r="D502" s="82"/>
      <c r="E502" s="114"/>
      <c r="F502" s="114"/>
      <c r="G502" s="101">
        <f t="shared" si="7"/>
        <v>4</v>
      </c>
    </row>
    <row r="503" spans="2:7" ht="18" thickTop="1" thickBot="1">
      <c r="B503" s="80"/>
      <c r="C503" s="81"/>
      <c r="D503" s="82"/>
      <c r="E503" s="114"/>
      <c r="F503" s="114"/>
      <c r="G503" s="101">
        <f t="shared" si="7"/>
        <v>4</v>
      </c>
    </row>
    <row r="504" spans="2:7" ht="18" thickTop="1" thickBot="1">
      <c r="B504" s="80"/>
      <c r="C504" s="81"/>
      <c r="D504" s="82"/>
      <c r="E504" s="114"/>
      <c r="F504" s="114"/>
      <c r="G504" s="101">
        <f t="shared" si="7"/>
        <v>4</v>
      </c>
    </row>
    <row r="505" spans="2:7" ht="18" thickTop="1" thickBot="1">
      <c r="B505" s="80"/>
      <c r="C505" s="81"/>
      <c r="D505" s="82"/>
      <c r="E505" s="114"/>
      <c r="F505" s="114"/>
      <c r="G505" s="101">
        <f t="shared" si="7"/>
        <v>4</v>
      </c>
    </row>
    <row r="506" spans="2:7" ht="18" thickTop="1" thickBot="1">
      <c r="B506" s="80"/>
      <c r="C506" s="81"/>
      <c r="D506" s="82"/>
      <c r="E506" s="114"/>
      <c r="F506" s="114"/>
      <c r="G506" s="101">
        <f t="shared" si="7"/>
        <v>4</v>
      </c>
    </row>
    <row r="507" spans="2:7" ht="18" thickTop="1" thickBot="1">
      <c r="B507" s="80"/>
      <c r="C507" s="81"/>
      <c r="D507" s="82"/>
      <c r="E507" s="114"/>
      <c r="F507" s="114"/>
      <c r="G507" s="101">
        <f t="shared" si="7"/>
        <v>4</v>
      </c>
    </row>
    <row r="508" spans="2:7" ht="18" thickTop="1" thickBot="1">
      <c r="B508" s="80"/>
      <c r="C508" s="81"/>
      <c r="D508" s="82"/>
      <c r="E508" s="114"/>
      <c r="F508" s="114"/>
      <c r="G508" s="101">
        <f t="shared" si="7"/>
        <v>4</v>
      </c>
    </row>
    <row r="509" spans="2:7" ht="18" thickTop="1" thickBot="1">
      <c r="B509" s="80"/>
      <c r="C509" s="81"/>
      <c r="D509" s="82"/>
      <c r="E509" s="114"/>
      <c r="F509" s="114"/>
      <c r="G509" s="101">
        <f t="shared" si="7"/>
        <v>4</v>
      </c>
    </row>
    <row r="510" spans="2:7" ht="18" thickTop="1" thickBot="1">
      <c r="B510" s="80"/>
      <c r="C510" s="81"/>
      <c r="D510" s="82"/>
      <c r="E510" s="114"/>
      <c r="F510" s="114"/>
      <c r="G510" s="101">
        <f t="shared" si="7"/>
        <v>4</v>
      </c>
    </row>
    <row r="511" spans="2:7" ht="18" thickTop="1" thickBot="1">
      <c r="B511" s="80"/>
      <c r="C511" s="81"/>
      <c r="D511" s="82"/>
      <c r="E511" s="114"/>
      <c r="F511" s="114"/>
      <c r="G511" s="101">
        <f t="shared" si="7"/>
        <v>4</v>
      </c>
    </row>
    <row r="512" spans="2:7" ht="18" thickTop="1" thickBot="1">
      <c r="B512" s="80"/>
      <c r="C512" s="81"/>
      <c r="D512" s="82"/>
      <c r="E512" s="114"/>
      <c r="F512" s="114"/>
      <c r="G512" s="101">
        <f t="shared" si="7"/>
        <v>4</v>
      </c>
    </row>
    <row r="513" spans="2:7" ht="18" thickTop="1" thickBot="1">
      <c r="B513" s="80"/>
      <c r="C513" s="81"/>
      <c r="D513" s="82"/>
      <c r="E513" s="114"/>
      <c r="F513" s="114"/>
      <c r="G513" s="101">
        <f t="shared" si="7"/>
        <v>4</v>
      </c>
    </row>
    <row r="514" spans="2:7" ht="18" thickTop="1" thickBot="1">
      <c r="B514" s="80"/>
      <c r="C514" s="81"/>
      <c r="D514" s="82"/>
      <c r="E514" s="114"/>
      <c r="F514" s="114"/>
      <c r="G514" s="101">
        <f t="shared" si="7"/>
        <v>4</v>
      </c>
    </row>
    <row r="515" spans="2:7" ht="18" thickTop="1" thickBot="1">
      <c r="B515" s="80"/>
      <c r="C515" s="81"/>
      <c r="D515" s="82"/>
      <c r="E515" s="114"/>
      <c r="F515" s="114"/>
      <c r="G515" s="101">
        <f t="shared" si="7"/>
        <v>4</v>
      </c>
    </row>
    <row r="516" spans="2:7" ht="18" thickTop="1" thickBot="1">
      <c r="B516" s="80"/>
      <c r="C516" s="81"/>
      <c r="D516" s="82"/>
      <c r="E516" s="114"/>
      <c r="F516" s="114"/>
      <c r="G516" s="101">
        <f t="shared" si="7"/>
        <v>4</v>
      </c>
    </row>
    <row r="517" spans="2:7" ht="18" thickTop="1" thickBot="1">
      <c r="B517" s="80"/>
      <c r="C517" s="81"/>
      <c r="D517" s="82"/>
      <c r="E517" s="114"/>
      <c r="F517" s="114"/>
      <c r="G517" s="101">
        <f t="shared" si="7"/>
        <v>4</v>
      </c>
    </row>
    <row r="518" spans="2:7" ht="18" thickTop="1" thickBot="1">
      <c r="B518" s="80"/>
      <c r="C518" s="81"/>
      <c r="D518" s="82"/>
      <c r="E518" s="114"/>
      <c r="F518" s="114"/>
      <c r="G518" s="101">
        <f t="shared" si="7"/>
        <v>4</v>
      </c>
    </row>
    <row r="519" spans="2:7" ht="18" thickTop="1" thickBot="1">
      <c r="B519" s="80"/>
      <c r="C519" s="81"/>
      <c r="D519" s="82"/>
      <c r="E519" s="114"/>
      <c r="F519" s="114"/>
      <c r="G519" s="101">
        <f t="shared" si="7"/>
        <v>4</v>
      </c>
    </row>
    <row r="520" spans="2:7" ht="18" thickTop="1" thickBot="1">
      <c r="B520" s="80"/>
      <c r="C520" s="81"/>
      <c r="D520" s="82"/>
      <c r="E520" s="114"/>
      <c r="F520" s="114"/>
      <c r="G520" s="101">
        <f t="shared" si="7"/>
        <v>4</v>
      </c>
    </row>
    <row r="521" spans="2:7" ht="18" thickTop="1" thickBot="1">
      <c r="B521" s="80"/>
      <c r="C521" s="81"/>
      <c r="D521" s="82"/>
      <c r="E521" s="114"/>
      <c r="F521" s="114"/>
      <c r="G521" s="101">
        <f t="shared" si="7"/>
        <v>4</v>
      </c>
    </row>
    <row r="522" spans="2:7" ht="18" thickTop="1" thickBot="1">
      <c r="B522" s="80"/>
      <c r="C522" s="81"/>
      <c r="D522" s="82"/>
      <c r="E522" s="114"/>
      <c r="F522" s="114"/>
      <c r="G522" s="101">
        <f t="shared" si="7"/>
        <v>4</v>
      </c>
    </row>
    <row r="523" spans="2:7" ht="18" thickTop="1" thickBot="1">
      <c r="B523" s="80"/>
      <c r="C523" s="81"/>
      <c r="D523" s="82"/>
      <c r="E523" s="114"/>
      <c r="F523" s="114"/>
      <c r="G523" s="101">
        <f t="shared" si="7"/>
        <v>4</v>
      </c>
    </row>
    <row r="524" spans="2:7" ht="18" thickTop="1" thickBot="1">
      <c r="B524" s="80"/>
      <c r="C524" s="81"/>
      <c r="D524" s="82"/>
      <c r="E524" s="114"/>
      <c r="F524" s="114"/>
      <c r="G524" s="101">
        <f t="shared" ref="G524:G587" si="8">G523+E524-F524</f>
        <v>4</v>
      </c>
    </row>
    <row r="525" spans="2:7" ht="18" thickTop="1" thickBot="1">
      <c r="B525" s="80"/>
      <c r="C525" s="81"/>
      <c r="D525" s="82"/>
      <c r="E525" s="114"/>
      <c r="F525" s="114"/>
      <c r="G525" s="101">
        <f t="shared" si="8"/>
        <v>4</v>
      </c>
    </row>
    <row r="526" spans="2:7" ht="18" thickTop="1" thickBot="1">
      <c r="B526" s="80"/>
      <c r="C526" s="81"/>
      <c r="D526" s="82"/>
      <c r="E526" s="114"/>
      <c r="F526" s="114"/>
      <c r="G526" s="101">
        <f t="shared" si="8"/>
        <v>4</v>
      </c>
    </row>
    <row r="527" spans="2:7" ht="18" thickTop="1" thickBot="1">
      <c r="B527" s="80"/>
      <c r="C527" s="81"/>
      <c r="D527" s="82"/>
      <c r="E527" s="114"/>
      <c r="F527" s="114"/>
      <c r="G527" s="101">
        <f t="shared" si="8"/>
        <v>4</v>
      </c>
    </row>
    <row r="528" spans="2:7" ht="18" thickTop="1" thickBot="1">
      <c r="B528" s="80"/>
      <c r="C528" s="81"/>
      <c r="D528" s="82"/>
      <c r="E528" s="114"/>
      <c r="F528" s="114"/>
      <c r="G528" s="101">
        <f t="shared" si="8"/>
        <v>4</v>
      </c>
    </row>
    <row r="529" spans="2:7" ht="18" thickTop="1" thickBot="1">
      <c r="B529" s="80"/>
      <c r="C529" s="81"/>
      <c r="D529" s="82"/>
      <c r="E529" s="114"/>
      <c r="F529" s="114"/>
      <c r="G529" s="101">
        <f t="shared" si="8"/>
        <v>4</v>
      </c>
    </row>
    <row r="530" spans="2:7" ht="18" thickTop="1" thickBot="1">
      <c r="B530" s="80"/>
      <c r="C530" s="81"/>
      <c r="D530" s="82"/>
      <c r="E530" s="114"/>
      <c r="F530" s="114"/>
      <c r="G530" s="101">
        <f t="shared" si="8"/>
        <v>4</v>
      </c>
    </row>
    <row r="531" spans="2:7" ht="18" thickTop="1" thickBot="1">
      <c r="B531" s="80"/>
      <c r="C531" s="81"/>
      <c r="D531" s="82"/>
      <c r="E531" s="114"/>
      <c r="F531" s="114"/>
      <c r="G531" s="101">
        <f t="shared" si="8"/>
        <v>4</v>
      </c>
    </row>
    <row r="532" spans="2:7" ht="18" thickTop="1" thickBot="1">
      <c r="B532" s="80"/>
      <c r="C532" s="81"/>
      <c r="D532" s="82"/>
      <c r="E532" s="114"/>
      <c r="F532" s="114"/>
      <c r="G532" s="101">
        <f t="shared" si="8"/>
        <v>4</v>
      </c>
    </row>
    <row r="533" spans="2:7" ht="18" thickTop="1" thickBot="1">
      <c r="B533" s="80"/>
      <c r="C533" s="81"/>
      <c r="D533" s="82"/>
      <c r="E533" s="114"/>
      <c r="F533" s="114"/>
      <c r="G533" s="101">
        <f t="shared" si="8"/>
        <v>4</v>
      </c>
    </row>
    <row r="534" spans="2:7" ht="18" thickTop="1" thickBot="1">
      <c r="B534" s="80"/>
      <c r="C534" s="81"/>
      <c r="D534" s="82"/>
      <c r="E534" s="114"/>
      <c r="F534" s="114"/>
      <c r="G534" s="101">
        <f t="shared" si="8"/>
        <v>4</v>
      </c>
    </row>
    <row r="535" spans="2:7" ht="18" thickTop="1" thickBot="1">
      <c r="B535" s="80"/>
      <c r="C535" s="81"/>
      <c r="D535" s="82"/>
      <c r="E535" s="114"/>
      <c r="F535" s="114"/>
      <c r="G535" s="101">
        <f t="shared" si="8"/>
        <v>4</v>
      </c>
    </row>
    <row r="536" spans="2:7" ht="18" thickTop="1" thickBot="1">
      <c r="B536" s="80"/>
      <c r="C536" s="81"/>
      <c r="D536" s="82"/>
      <c r="E536" s="114"/>
      <c r="F536" s="114"/>
      <c r="G536" s="101">
        <f t="shared" si="8"/>
        <v>4</v>
      </c>
    </row>
    <row r="537" spans="2:7" ht="18" thickTop="1" thickBot="1">
      <c r="B537" s="80"/>
      <c r="C537" s="81"/>
      <c r="D537" s="82"/>
      <c r="E537" s="114"/>
      <c r="F537" s="114"/>
      <c r="G537" s="101">
        <f t="shared" si="8"/>
        <v>4</v>
      </c>
    </row>
    <row r="538" spans="2:7" ht="18" thickTop="1" thickBot="1">
      <c r="B538" s="80"/>
      <c r="C538" s="81"/>
      <c r="D538" s="82"/>
      <c r="E538" s="114"/>
      <c r="F538" s="114"/>
      <c r="G538" s="101">
        <f t="shared" si="8"/>
        <v>4</v>
      </c>
    </row>
    <row r="539" spans="2:7" ht="18" thickTop="1" thickBot="1">
      <c r="B539" s="80"/>
      <c r="C539" s="81"/>
      <c r="D539" s="82"/>
      <c r="E539" s="114"/>
      <c r="F539" s="114"/>
      <c r="G539" s="101">
        <f t="shared" si="8"/>
        <v>4</v>
      </c>
    </row>
    <row r="540" spans="2:7" ht="18" thickTop="1" thickBot="1">
      <c r="B540" s="80"/>
      <c r="C540" s="81"/>
      <c r="D540" s="82"/>
      <c r="E540" s="114"/>
      <c r="F540" s="114"/>
      <c r="G540" s="101">
        <f t="shared" si="8"/>
        <v>4</v>
      </c>
    </row>
    <row r="541" spans="2:7" ht="18" thickTop="1" thickBot="1">
      <c r="B541" s="80"/>
      <c r="C541" s="81"/>
      <c r="D541" s="82"/>
      <c r="E541" s="114"/>
      <c r="F541" s="114"/>
      <c r="G541" s="101">
        <f t="shared" si="8"/>
        <v>4</v>
      </c>
    </row>
    <row r="542" spans="2:7" ht="18" thickTop="1" thickBot="1">
      <c r="B542" s="80"/>
      <c r="C542" s="81"/>
      <c r="D542" s="82"/>
      <c r="E542" s="114"/>
      <c r="F542" s="114"/>
      <c r="G542" s="101">
        <f t="shared" si="8"/>
        <v>4</v>
      </c>
    </row>
    <row r="543" spans="2:7" ht="18" thickTop="1" thickBot="1">
      <c r="B543" s="80"/>
      <c r="C543" s="81"/>
      <c r="D543" s="82"/>
      <c r="E543" s="114"/>
      <c r="F543" s="114"/>
      <c r="G543" s="101">
        <f t="shared" si="8"/>
        <v>4</v>
      </c>
    </row>
    <row r="544" spans="2:7" ht="18" thickTop="1" thickBot="1">
      <c r="B544" s="80"/>
      <c r="C544" s="81"/>
      <c r="D544" s="82"/>
      <c r="E544" s="114"/>
      <c r="F544" s="114"/>
      <c r="G544" s="101">
        <f t="shared" si="8"/>
        <v>4</v>
      </c>
    </row>
    <row r="545" spans="2:7" ht="18" thickTop="1" thickBot="1">
      <c r="B545" s="80"/>
      <c r="C545" s="81"/>
      <c r="D545" s="82"/>
      <c r="E545" s="114"/>
      <c r="F545" s="114"/>
      <c r="G545" s="101">
        <f t="shared" si="8"/>
        <v>4</v>
      </c>
    </row>
    <row r="546" spans="2:7" ht="18" thickTop="1" thickBot="1">
      <c r="B546" s="80"/>
      <c r="C546" s="81"/>
      <c r="D546" s="82"/>
      <c r="E546" s="114"/>
      <c r="F546" s="114"/>
      <c r="G546" s="101">
        <f t="shared" si="8"/>
        <v>4</v>
      </c>
    </row>
    <row r="547" spans="2:7" ht="18" thickTop="1" thickBot="1">
      <c r="B547" s="80"/>
      <c r="C547" s="81"/>
      <c r="D547" s="82"/>
      <c r="E547" s="114"/>
      <c r="F547" s="114"/>
      <c r="G547" s="101">
        <f t="shared" si="8"/>
        <v>4</v>
      </c>
    </row>
    <row r="548" spans="2:7" ht="18" thickTop="1" thickBot="1">
      <c r="B548" s="80"/>
      <c r="C548" s="81"/>
      <c r="D548" s="82"/>
      <c r="E548" s="114"/>
      <c r="F548" s="114"/>
      <c r="G548" s="101">
        <f t="shared" si="8"/>
        <v>4</v>
      </c>
    </row>
    <row r="549" spans="2:7" ht="18" thickTop="1" thickBot="1">
      <c r="B549" s="80"/>
      <c r="C549" s="81"/>
      <c r="D549" s="82"/>
      <c r="E549" s="114"/>
      <c r="F549" s="114"/>
      <c r="G549" s="101">
        <f t="shared" si="8"/>
        <v>4</v>
      </c>
    </row>
    <row r="550" spans="2:7" ht="18" thickTop="1" thickBot="1">
      <c r="B550" s="80"/>
      <c r="C550" s="81"/>
      <c r="D550" s="82"/>
      <c r="E550" s="114"/>
      <c r="F550" s="114"/>
      <c r="G550" s="101">
        <f t="shared" si="8"/>
        <v>4</v>
      </c>
    </row>
    <row r="551" spans="2:7" ht="18" thickTop="1" thickBot="1">
      <c r="B551" s="80"/>
      <c r="C551" s="81"/>
      <c r="D551" s="82"/>
      <c r="E551" s="114"/>
      <c r="F551" s="114"/>
      <c r="G551" s="101">
        <f t="shared" si="8"/>
        <v>4</v>
      </c>
    </row>
    <row r="552" spans="2:7" ht="18" thickTop="1" thickBot="1">
      <c r="B552" s="80"/>
      <c r="C552" s="81"/>
      <c r="D552" s="82"/>
      <c r="E552" s="114"/>
      <c r="F552" s="114"/>
      <c r="G552" s="101">
        <f t="shared" si="8"/>
        <v>4</v>
      </c>
    </row>
    <row r="553" spans="2:7" ht="18" thickTop="1" thickBot="1">
      <c r="B553" s="80"/>
      <c r="C553" s="81"/>
      <c r="D553" s="82"/>
      <c r="E553" s="114"/>
      <c r="F553" s="114"/>
      <c r="G553" s="101">
        <f t="shared" si="8"/>
        <v>4</v>
      </c>
    </row>
    <row r="554" spans="2:7" ht="18" thickTop="1" thickBot="1">
      <c r="B554" s="80"/>
      <c r="C554" s="81"/>
      <c r="D554" s="82"/>
      <c r="E554" s="114"/>
      <c r="F554" s="114"/>
      <c r="G554" s="101">
        <f t="shared" si="8"/>
        <v>4</v>
      </c>
    </row>
    <row r="555" spans="2:7" ht="18" thickTop="1" thickBot="1">
      <c r="B555" s="80"/>
      <c r="C555" s="81"/>
      <c r="D555" s="82"/>
      <c r="E555" s="114"/>
      <c r="F555" s="114"/>
      <c r="G555" s="101">
        <f t="shared" si="8"/>
        <v>4</v>
      </c>
    </row>
    <row r="556" spans="2:7" ht="18" thickTop="1" thickBot="1">
      <c r="B556" s="80"/>
      <c r="C556" s="81"/>
      <c r="D556" s="82"/>
      <c r="E556" s="114"/>
      <c r="F556" s="114"/>
      <c r="G556" s="101">
        <f t="shared" si="8"/>
        <v>4</v>
      </c>
    </row>
    <row r="557" spans="2:7" ht="18" thickTop="1" thickBot="1">
      <c r="B557" s="80"/>
      <c r="C557" s="81"/>
      <c r="D557" s="82"/>
      <c r="E557" s="114"/>
      <c r="F557" s="114"/>
      <c r="G557" s="101">
        <f t="shared" si="8"/>
        <v>4</v>
      </c>
    </row>
    <row r="558" spans="2:7" ht="18" thickTop="1" thickBot="1">
      <c r="B558" s="80"/>
      <c r="C558" s="81"/>
      <c r="D558" s="82"/>
      <c r="E558" s="114"/>
      <c r="F558" s="114"/>
      <c r="G558" s="101">
        <f t="shared" si="8"/>
        <v>4</v>
      </c>
    </row>
    <row r="559" spans="2:7" ht="18" thickTop="1" thickBot="1">
      <c r="B559" s="80"/>
      <c r="C559" s="81"/>
      <c r="D559" s="82"/>
      <c r="E559" s="114"/>
      <c r="F559" s="114"/>
      <c r="G559" s="101">
        <f t="shared" si="8"/>
        <v>4</v>
      </c>
    </row>
    <row r="560" spans="2:7" ht="18" thickTop="1" thickBot="1">
      <c r="B560" s="80"/>
      <c r="C560" s="81"/>
      <c r="D560" s="82"/>
      <c r="E560" s="114"/>
      <c r="F560" s="114"/>
      <c r="G560" s="101">
        <f t="shared" si="8"/>
        <v>4</v>
      </c>
    </row>
    <row r="561" spans="2:7" ht="18" thickTop="1" thickBot="1">
      <c r="B561" s="80"/>
      <c r="C561" s="81"/>
      <c r="D561" s="82"/>
      <c r="E561" s="114"/>
      <c r="F561" s="114"/>
      <c r="G561" s="101">
        <f t="shared" si="8"/>
        <v>4</v>
      </c>
    </row>
    <row r="562" spans="2:7" ht="18" thickTop="1" thickBot="1">
      <c r="B562" s="80"/>
      <c r="C562" s="81"/>
      <c r="D562" s="82"/>
      <c r="E562" s="114"/>
      <c r="F562" s="114"/>
      <c r="G562" s="101">
        <f t="shared" si="8"/>
        <v>4</v>
      </c>
    </row>
    <row r="563" spans="2:7" ht="18" thickTop="1" thickBot="1">
      <c r="B563" s="80"/>
      <c r="C563" s="81"/>
      <c r="D563" s="82"/>
      <c r="E563" s="114"/>
      <c r="F563" s="114"/>
      <c r="G563" s="101">
        <f t="shared" si="8"/>
        <v>4</v>
      </c>
    </row>
    <row r="564" spans="2:7" ht="18" thickTop="1" thickBot="1">
      <c r="B564" s="80"/>
      <c r="C564" s="81"/>
      <c r="D564" s="82"/>
      <c r="E564" s="114"/>
      <c r="F564" s="114"/>
      <c r="G564" s="101">
        <f t="shared" si="8"/>
        <v>4</v>
      </c>
    </row>
    <row r="565" spans="2:7" ht="18" thickTop="1" thickBot="1">
      <c r="B565" s="80"/>
      <c r="C565" s="81"/>
      <c r="D565" s="82"/>
      <c r="E565" s="114"/>
      <c r="F565" s="114"/>
      <c r="G565" s="101">
        <f t="shared" si="8"/>
        <v>4</v>
      </c>
    </row>
    <row r="566" spans="2:7" ht="18" thickTop="1" thickBot="1">
      <c r="B566" s="80"/>
      <c r="C566" s="81"/>
      <c r="D566" s="82"/>
      <c r="E566" s="114"/>
      <c r="F566" s="114"/>
      <c r="G566" s="101">
        <f t="shared" si="8"/>
        <v>4</v>
      </c>
    </row>
    <row r="567" spans="2:7" ht="18" thickTop="1" thickBot="1">
      <c r="B567" s="80"/>
      <c r="C567" s="81"/>
      <c r="D567" s="82"/>
      <c r="E567" s="114"/>
      <c r="F567" s="114"/>
      <c r="G567" s="101">
        <f t="shared" si="8"/>
        <v>4</v>
      </c>
    </row>
    <row r="568" spans="2:7" ht="18" thickTop="1" thickBot="1">
      <c r="B568" s="80"/>
      <c r="C568" s="81"/>
      <c r="D568" s="82"/>
      <c r="E568" s="114"/>
      <c r="F568" s="114"/>
      <c r="G568" s="101">
        <f t="shared" si="8"/>
        <v>4</v>
      </c>
    </row>
    <row r="569" spans="2:7" ht="18" thickTop="1" thickBot="1">
      <c r="B569" s="80"/>
      <c r="C569" s="81"/>
      <c r="D569" s="82"/>
      <c r="E569" s="114"/>
      <c r="F569" s="114"/>
      <c r="G569" s="101">
        <f t="shared" si="8"/>
        <v>4</v>
      </c>
    </row>
    <row r="570" spans="2:7" ht="18" thickTop="1" thickBot="1">
      <c r="B570" s="80"/>
      <c r="C570" s="81"/>
      <c r="D570" s="82"/>
      <c r="E570" s="114"/>
      <c r="F570" s="114"/>
      <c r="G570" s="101">
        <f t="shared" si="8"/>
        <v>4</v>
      </c>
    </row>
    <row r="571" spans="2:7" ht="18" thickTop="1" thickBot="1">
      <c r="B571" s="80"/>
      <c r="C571" s="81"/>
      <c r="D571" s="82"/>
      <c r="E571" s="114"/>
      <c r="F571" s="114"/>
      <c r="G571" s="101">
        <f t="shared" si="8"/>
        <v>4</v>
      </c>
    </row>
    <row r="572" spans="2:7" ht="18" thickTop="1" thickBot="1">
      <c r="B572" s="80"/>
      <c r="C572" s="81"/>
      <c r="D572" s="82"/>
      <c r="E572" s="114"/>
      <c r="F572" s="114"/>
      <c r="G572" s="101">
        <f t="shared" si="8"/>
        <v>4</v>
      </c>
    </row>
    <row r="573" spans="2:7" ht="18" thickTop="1" thickBot="1">
      <c r="B573" s="80"/>
      <c r="C573" s="81"/>
      <c r="D573" s="82"/>
      <c r="E573" s="114"/>
      <c r="F573" s="114"/>
      <c r="G573" s="101">
        <f t="shared" si="8"/>
        <v>4</v>
      </c>
    </row>
    <row r="574" spans="2:7" ht="18" thickTop="1" thickBot="1">
      <c r="B574" s="80"/>
      <c r="C574" s="81"/>
      <c r="D574" s="82"/>
      <c r="E574" s="114"/>
      <c r="F574" s="114"/>
      <c r="G574" s="101">
        <f t="shared" si="8"/>
        <v>4</v>
      </c>
    </row>
    <row r="575" spans="2:7" ht="18" thickTop="1" thickBot="1">
      <c r="B575" s="80"/>
      <c r="C575" s="81"/>
      <c r="D575" s="82"/>
      <c r="E575" s="114"/>
      <c r="F575" s="114"/>
      <c r="G575" s="101">
        <f t="shared" si="8"/>
        <v>4</v>
      </c>
    </row>
    <row r="576" spans="2:7" ht="18" thickTop="1" thickBot="1">
      <c r="B576" s="80"/>
      <c r="C576" s="81"/>
      <c r="D576" s="82"/>
      <c r="E576" s="114"/>
      <c r="F576" s="114"/>
      <c r="G576" s="101">
        <f t="shared" si="8"/>
        <v>4</v>
      </c>
    </row>
    <row r="577" spans="2:7" ht="18" thickTop="1" thickBot="1">
      <c r="B577" s="80"/>
      <c r="C577" s="81"/>
      <c r="D577" s="82"/>
      <c r="E577" s="114"/>
      <c r="F577" s="114"/>
      <c r="G577" s="101">
        <f t="shared" si="8"/>
        <v>4</v>
      </c>
    </row>
    <row r="578" spans="2:7" ht="18" thickTop="1" thickBot="1">
      <c r="B578" s="80"/>
      <c r="C578" s="81"/>
      <c r="D578" s="82"/>
      <c r="E578" s="114"/>
      <c r="F578" s="114"/>
      <c r="G578" s="101">
        <f t="shared" si="8"/>
        <v>4</v>
      </c>
    </row>
    <row r="579" spans="2:7" ht="18" thickTop="1" thickBot="1">
      <c r="B579" s="80"/>
      <c r="C579" s="81"/>
      <c r="D579" s="82"/>
      <c r="E579" s="114"/>
      <c r="F579" s="114"/>
      <c r="G579" s="101">
        <f t="shared" si="8"/>
        <v>4</v>
      </c>
    </row>
    <row r="580" spans="2:7" ht="18" thickTop="1" thickBot="1">
      <c r="B580" s="80"/>
      <c r="C580" s="81"/>
      <c r="D580" s="82"/>
      <c r="E580" s="114"/>
      <c r="F580" s="114"/>
      <c r="G580" s="101">
        <f t="shared" si="8"/>
        <v>4</v>
      </c>
    </row>
    <row r="581" spans="2:7" ht="18" thickTop="1" thickBot="1">
      <c r="B581" s="80"/>
      <c r="C581" s="81"/>
      <c r="D581" s="82"/>
      <c r="E581" s="114"/>
      <c r="F581" s="114"/>
      <c r="G581" s="101">
        <f t="shared" si="8"/>
        <v>4</v>
      </c>
    </row>
    <row r="582" spans="2:7" ht="18" thickTop="1" thickBot="1">
      <c r="B582" s="80"/>
      <c r="C582" s="81"/>
      <c r="D582" s="82"/>
      <c r="E582" s="114"/>
      <c r="F582" s="114"/>
      <c r="G582" s="101">
        <f t="shared" si="8"/>
        <v>4</v>
      </c>
    </row>
    <row r="583" spans="2:7" ht="18" thickTop="1" thickBot="1">
      <c r="B583" s="80"/>
      <c r="C583" s="81"/>
      <c r="D583" s="82"/>
      <c r="E583" s="114"/>
      <c r="F583" s="114"/>
      <c r="G583" s="101">
        <f t="shared" si="8"/>
        <v>4</v>
      </c>
    </row>
    <row r="584" spans="2:7" ht="18" thickTop="1" thickBot="1">
      <c r="B584" s="80"/>
      <c r="C584" s="81"/>
      <c r="D584" s="82"/>
      <c r="E584" s="114"/>
      <c r="F584" s="114"/>
      <c r="G584" s="101">
        <f t="shared" si="8"/>
        <v>4</v>
      </c>
    </row>
    <row r="585" spans="2:7" ht="18" thickTop="1" thickBot="1">
      <c r="B585" s="80"/>
      <c r="C585" s="81"/>
      <c r="D585" s="82"/>
      <c r="E585" s="114"/>
      <c r="F585" s="114"/>
      <c r="G585" s="101">
        <f t="shared" si="8"/>
        <v>4</v>
      </c>
    </row>
    <row r="586" spans="2:7" ht="18" thickTop="1" thickBot="1">
      <c r="B586" s="80"/>
      <c r="C586" s="81"/>
      <c r="D586" s="82"/>
      <c r="E586" s="114"/>
      <c r="F586" s="114"/>
      <c r="G586" s="101">
        <f t="shared" si="8"/>
        <v>4</v>
      </c>
    </row>
    <row r="587" spans="2:7" ht="18" thickTop="1" thickBot="1">
      <c r="B587" s="80"/>
      <c r="C587" s="81"/>
      <c r="D587" s="82"/>
      <c r="E587" s="114"/>
      <c r="F587" s="114"/>
      <c r="G587" s="101">
        <f t="shared" si="8"/>
        <v>4</v>
      </c>
    </row>
    <row r="588" spans="2:7" ht="18" thickTop="1" thickBot="1">
      <c r="B588" s="80"/>
      <c r="C588" s="81"/>
      <c r="D588" s="82"/>
      <c r="E588" s="114"/>
      <c r="F588" s="114"/>
      <c r="G588" s="101">
        <f t="shared" ref="G588:G651" si="9">G587+E588-F588</f>
        <v>4</v>
      </c>
    </row>
    <row r="589" spans="2:7" ht="18" thickTop="1" thickBot="1">
      <c r="B589" s="80"/>
      <c r="C589" s="81"/>
      <c r="D589" s="82"/>
      <c r="E589" s="114"/>
      <c r="F589" s="114"/>
      <c r="G589" s="101">
        <f t="shared" si="9"/>
        <v>4</v>
      </c>
    </row>
    <row r="590" spans="2:7" ht="18" thickTop="1" thickBot="1">
      <c r="B590" s="80"/>
      <c r="C590" s="81"/>
      <c r="D590" s="82"/>
      <c r="E590" s="114"/>
      <c r="F590" s="114"/>
      <c r="G590" s="101">
        <f t="shared" si="9"/>
        <v>4</v>
      </c>
    </row>
    <row r="591" spans="2:7" ht="18" thickTop="1" thickBot="1">
      <c r="B591" s="80"/>
      <c r="C591" s="81"/>
      <c r="D591" s="82"/>
      <c r="E591" s="114"/>
      <c r="F591" s="114"/>
      <c r="G591" s="101">
        <f t="shared" si="9"/>
        <v>4</v>
      </c>
    </row>
    <row r="592" spans="2:7" ht="18" thickTop="1" thickBot="1">
      <c r="B592" s="80"/>
      <c r="C592" s="81"/>
      <c r="D592" s="82"/>
      <c r="E592" s="114"/>
      <c r="F592" s="114"/>
      <c r="G592" s="101">
        <f t="shared" si="9"/>
        <v>4</v>
      </c>
    </row>
    <row r="593" spans="2:7" ht="18" thickTop="1" thickBot="1">
      <c r="B593" s="80"/>
      <c r="C593" s="81"/>
      <c r="D593" s="82"/>
      <c r="E593" s="114"/>
      <c r="F593" s="114"/>
      <c r="G593" s="101">
        <f t="shared" si="9"/>
        <v>4</v>
      </c>
    </row>
    <row r="594" spans="2:7" ht="18" thickTop="1" thickBot="1">
      <c r="B594" s="80"/>
      <c r="C594" s="81"/>
      <c r="D594" s="82"/>
      <c r="E594" s="114"/>
      <c r="F594" s="114"/>
      <c r="G594" s="101">
        <f t="shared" si="9"/>
        <v>4</v>
      </c>
    </row>
    <row r="595" spans="2:7" ht="18" thickTop="1" thickBot="1">
      <c r="B595" s="80"/>
      <c r="C595" s="81"/>
      <c r="D595" s="82"/>
      <c r="E595" s="114"/>
      <c r="F595" s="114"/>
      <c r="G595" s="101">
        <f t="shared" si="9"/>
        <v>4</v>
      </c>
    </row>
    <row r="596" spans="2:7" ht="18" thickTop="1" thickBot="1">
      <c r="B596" s="80"/>
      <c r="C596" s="81"/>
      <c r="D596" s="82"/>
      <c r="E596" s="114"/>
      <c r="F596" s="114"/>
      <c r="G596" s="101">
        <f t="shared" si="9"/>
        <v>4</v>
      </c>
    </row>
    <row r="597" spans="2:7" ht="18" thickTop="1" thickBot="1">
      <c r="B597" s="80"/>
      <c r="C597" s="81"/>
      <c r="D597" s="82"/>
      <c r="E597" s="114"/>
      <c r="F597" s="114"/>
      <c r="G597" s="101">
        <f t="shared" si="9"/>
        <v>4</v>
      </c>
    </row>
    <row r="598" spans="2:7" ht="18" thickTop="1" thickBot="1">
      <c r="B598" s="80"/>
      <c r="C598" s="81"/>
      <c r="D598" s="82"/>
      <c r="E598" s="114"/>
      <c r="F598" s="114"/>
      <c r="G598" s="101">
        <f t="shared" si="9"/>
        <v>4</v>
      </c>
    </row>
    <row r="599" spans="2:7" ht="18" thickTop="1" thickBot="1">
      <c r="B599" s="80"/>
      <c r="C599" s="81"/>
      <c r="D599" s="82"/>
      <c r="E599" s="114"/>
      <c r="F599" s="114"/>
      <c r="G599" s="101">
        <f t="shared" si="9"/>
        <v>4</v>
      </c>
    </row>
    <row r="600" spans="2:7" ht="18" thickTop="1" thickBot="1">
      <c r="B600" s="80"/>
      <c r="C600" s="81"/>
      <c r="D600" s="82"/>
      <c r="E600" s="114"/>
      <c r="F600" s="114"/>
      <c r="G600" s="101">
        <f t="shared" si="9"/>
        <v>4</v>
      </c>
    </row>
    <row r="601" spans="2:7" ht="18" thickTop="1" thickBot="1">
      <c r="B601" s="80"/>
      <c r="C601" s="81"/>
      <c r="D601" s="82"/>
      <c r="E601" s="114"/>
      <c r="F601" s="114"/>
      <c r="G601" s="101">
        <f t="shared" si="9"/>
        <v>4</v>
      </c>
    </row>
    <row r="602" spans="2:7" ht="18" thickTop="1" thickBot="1">
      <c r="B602" s="80"/>
      <c r="C602" s="81"/>
      <c r="D602" s="82"/>
      <c r="E602" s="114"/>
      <c r="F602" s="114"/>
      <c r="G602" s="101">
        <f t="shared" si="9"/>
        <v>4</v>
      </c>
    </row>
    <row r="603" spans="2:7" ht="18" thickTop="1" thickBot="1">
      <c r="B603" s="80"/>
      <c r="C603" s="81"/>
      <c r="D603" s="82"/>
      <c r="E603" s="114"/>
      <c r="F603" s="114"/>
      <c r="G603" s="101">
        <f t="shared" si="9"/>
        <v>4</v>
      </c>
    </row>
    <row r="604" spans="2:7" ht="18" thickTop="1" thickBot="1">
      <c r="B604" s="80"/>
      <c r="C604" s="81"/>
      <c r="D604" s="82"/>
      <c r="E604" s="114"/>
      <c r="F604" s="114"/>
      <c r="G604" s="101">
        <f t="shared" si="9"/>
        <v>4</v>
      </c>
    </row>
    <row r="605" spans="2:7" ht="18" thickTop="1" thickBot="1">
      <c r="B605" s="80"/>
      <c r="C605" s="81"/>
      <c r="D605" s="82"/>
      <c r="E605" s="114"/>
      <c r="F605" s="114"/>
      <c r="G605" s="101">
        <f t="shared" si="9"/>
        <v>4</v>
      </c>
    </row>
    <row r="606" spans="2:7" ht="18" thickTop="1" thickBot="1">
      <c r="B606" s="80"/>
      <c r="C606" s="81"/>
      <c r="D606" s="82"/>
      <c r="E606" s="114"/>
      <c r="F606" s="114"/>
      <c r="G606" s="101">
        <f t="shared" si="9"/>
        <v>4</v>
      </c>
    </row>
    <row r="607" spans="2:7" ht="18" thickTop="1" thickBot="1">
      <c r="B607" s="80"/>
      <c r="C607" s="81"/>
      <c r="D607" s="82"/>
      <c r="E607" s="114"/>
      <c r="F607" s="114"/>
      <c r="G607" s="101">
        <f t="shared" si="9"/>
        <v>4</v>
      </c>
    </row>
    <row r="608" spans="2:7" ht="18" thickTop="1" thickBot="1">
      <c r="B608" s="80"/>
      <c r="C608" s="81"/>
      <c r="D608" s="82"/>
      <c r="E608" s="114"/>
      <c r="F608" s="114"/>
      <c r="G608" s="101">
        <f t="shared" si="9"/>
        <v>4</v>
      </c>
    </row>
    <row r="609" spans="2:7" ht="18" thickTop="1" thickBot="1">
      <c r="B609" s="80"/>
      <c r="C609" s="81"/>
      <c r="D609" s="82"/>
      <c r="E609" s="114"/>
      <c r="F609" s="114"/>
      <c r="G609" s="101">
        <f t="shared" si="9"/>
        <v>4</v>
      </c>
    </row>
    <row r="610" spans="2:7" ht="18" thickTop="1" thickBot="1">
      <c r="B610" s="80"/>
      <c r="C610" s="81"/>
      <c r="D610" s="82"/>
      <c r="E610" s="114"/>
      <c r="F610" s="114"/>
      <c r="G610" s="101">
        <f t="shared" si="9"/>
        <v>4</v>
      </c>
    </row>
    <row r="611" spans="2:7" ht="18" thickTop="1" thickBot="1">
      <c r="B611" s="80"/>
      <c r="C611" s="81"/>
      <c r="D611" s="82"/>
      <c r="E611" s="114"/>
      <c r="F611" s="114"/>
      <c r="G611" s="101">
        <f t="shared" si="9"/>
        <v>4</v>
      </c>
    </row>
    <row r="612" spans="2:7" ht="18" thickTop="1" thickBot="1">
      <c r="B612" s="80"/>
      <c r="C612" s="81"/>
      <c r="D612" s="82"/>
      <c r="E612" s="114"/>
      <c r="F612" s="114"/>
      <c r="G612" s="101">
        <f t="shared" si="9"/>
        <v>4</v>
      </c>
    </row>
    <row r="613" spans="2:7" ht="18" thickTop="1" thickBot="1">
      <c r="B613" s="80"/>
      <c r="C613" s="81"/>
      <c r="D613" s="82"/>
      <c r="E613" s="114"/>
      <c r="F613" s="114"/>
      <c r="G613" s="101">
        <f t="shared" si="9"/>
        <v>4</v>
      </c>
    </row>
    <row r="614" spans="2:7" ht="18" thickTop="1" thickBot="1">
      <c r="B614" s="80"/>
      <c r="C614" s="81"/>
      <c r="D614" s="82"/>
      <c r="E614" s="114"/>
      <c r="F614" s="114"/>
      <c r="G614" s="101">
        <f t="shared" si="9"/>
        <v>4</v>
      </c>
    </row>
    <row r="615" spans="2:7" ht="18" thickTop="1" thickBot="1">
      <c r="B615" s="80"/>
      <c r="C615" s="81"/>
      <c r="D615" s="82"/>
      <c r="E615" s="114"/>
      <c r="F615" s="114"/>
      <c r="G615" s="101">
        <f t="shared" si="9"/>
        <v>4</v>
      </c>
    </row>
    <row r="616" spans="2:7" ht="18" thickTop="1" thickBot="1">
      <c r="B616" s="80"/>
      <c r="C616" s="81"/>
      <c r="D616" s="82"/>
      <c r="E616" s="114"/>
      <c r="F616" s="114"/>
      <c r="G616" s="101">
        <f t="shared" si="9"/>
        <v>4</v>
      </c>
    </row>
    <row r="617" spans="2:7" ht="18" thickTop="1" thickBot="1">
      <c r="B617" s="80"/>
      <c r="C617" s="81"/>
      <c r="D617" s="82"/>
      <c r="E617" s="114"/>
      <c r="F617" s="114"/>
      <c r="G617" s="101">
        <f t="shared" si="9"/>
        <v>4</v>
      </c>
    </row>
    <row r="618" spans="2:7" ht="18" thickTop="1" thickBot="1">
      <c r="B618" s="80"/>
      <c r="C618" s="81"/>
      <c r="D618" s="82"/>
      <c r="E618" s="114"/>
      <c r="F618" s="114"/>
      <c r="G618" s="101">
        <f t="shared" si="9"/>
        <v>4</v>
      </c>
    </row>
    <row r="619" spans="2:7" ht="18" thickTop="1" thickBot="1">
      <c r="B619" s="80"/>
      <c r="C619" s="81"/>
      <c r="D619" s="82"/>
      <c r="E619" s="114"/>
      <c r="F619" s="114"/>
      <c r="G619" s="101">
        <f t="shared" si="9"/>
        <v>4</v>
      </c>
    </row>
    <row r="620" spans="2:7" ht="18" thickTop="1" thickBot="1">
      <c r="B620" s="80"/>
      <c r="C620" s="81"/>
      <c r="D620" s="82"/>
      <c r="E620" s="114"/>
      <c r="F620" s="114"/>
      <c r="G620" s="101">
        <f t="shared" si="9"/>
        <v>4</v>
      </c>
    </row>
    <row r="621" spans="2:7" ht="18" thickTop="1" thickBot="1">
      <c r="B621" s="80"/>
      <c r="C621" s="81"/>
      <c r="D621" s="82"/>
      <c r="E621" s="114"/>
      <c r="F621" s="114"/>
      <c r="G621" s="101">
        <f t="shared" si="9"/>
        <v>4</v>
      </c>
    </row>
    <row r="622" spans="2:7" ht="18" thickTop="1" thickBot="1">
      <c r="B622" s="80"/>
      <c r="C622" s="81"/>
      <c r="D622" s="82"/>
      <c r="E622" s="114"/>
      <c r="F622" s="114"/>
      <c r="G622" s="101">
        <f t="shared" si="9"/>
        <v>4</v>
      </c>
    </row>
    <row r="623" spans="2:7" ht="18" thickTop="1" thickBot="1">
      <c r="B623" s="80"/>
      <c r="C623" s="81"/>
      <c r="D623" s="82"/>
      <c r="E623" s="114"/>
      <c r="F623" s="114"/>
      <c r="G623" s="101">
        <f t="shared" si="9"/>
        <v>4</v>
      </c>
    </row>
    <row r="624" spans="2:7" ht="18" thickTop="1" thickBot="1">
      <c r="B624" s="80"/>
      <c r="C624" s="81"/>
      <c r="D624" s="82"/>
      <c r="E624" s="114"/>
      <c r="F624" s="114"/>
      <c r="G624" s="101">
        <f t="shared" si="9"/>
        <v>4</v>
      </c>
    </row>
    <row r="625" spans="2:7" ht="18" thickTop="1" thickBot="1">
      <c r="B625" s="80"/>
      <c r="C625" s="81"/>
      <c r="D625" s="82"/>
      <c r="E625" s="114"/>
      <c r="F625" s="114"/>
      <c r="G625" s="101">
        <f t="shared" si="9"/>
        <v>4</v>
      </c>
    </row>
    <row r="626" spans="2:7" ht="18" thickTop="1" thickBot="1">
      <c r="B626" s="80"/>
      <c r="C626" s="81"/>
      <c r="D626" s="82"/>
      <c r="E626" s="114"/>
      <c r="F626" s="114"/>
      <c r="G626" s="101">
        <f t="shared" si="9"/>
        <v>4</v>
      </c>
    </row>
    <row r="627" spans="2:7" ht="18" thickTop="1" thickBot="1">
      <c r="B627" s="80"/>
      <c r="C627" s="81"/>
      <c r="D627" s="82"/>
      <c r="E627" s="114"/>
      <c r="F627" s="114"/>
      <c r="G627" s="101">
        <f t="shared" si="9"/>
        <v>4</v>
      </c>
    </row>
    <row r="628" spans="2:7" ht="18" thickTop="1" thickBot="1">
      <c r="B628" s="80"/>
      <c r="C628" s="81"/>
      <c r="D628" s="82"/>
      <c r="E628" s="114"/>
      <c r="F628" s="114"/>
      <c r="G628" s="101">
        <f t="shared" si="9"/>
        <v>4</v>
      </c>
    </row>
    <row r="629" spans="2:7" ht="18" thickTop="1" thickBot="1">
      <c r="B629" s="80"/>
      <c r="C629" s="81"/>
      <c r="D629" s="82"/>
      <c r="E629" s="114"/>
      <c r="F629" s="114"/>
      <c r="G629" s="101">
        <f t="shared" si="9"/>
        <v>4</v>
      </c>
    </row>
    <row r="630" spans="2:7" ht="18" thickTop="1" thickBot="1">
      <c r="B630" s="80"/>
      <c r="C630" s="81"/>
      <c r="D630" s="82"/>
      <c r="E630" s="114"/>
      <c r="F630" s="114"/>
      <c r="G630" s="101">
        <f t="shared" si="9"/>
        <v>4</v>
      </c>
    </row>
    <row r="631" spans="2:7" ht="18" thickTop="1" thickBot="1">
      <c r="B631" s="80"/>
      <c r="C631" s="81"/>
      <c r="D631" s="82"/>
      <c r="E631" s="114"/>
      <c r="F631" s="114"/>
      <c r="G631" s="101">
        <f t="shared" si="9"/>
        <v>4</v>
      </c>
    </row>
    <row r="632" spans="2:7" ht="18" thickTop="1" thickBot="1">
      <c r="B632" s="80"/>
      <c r="C632" s="81"/>
      <c r="D632" s="82"/>
      <c r="E632" s="114"/>
      <c r="F632" s="114"/>
      <c r="G632" s="101">
        <f t="shared" si="9"/>
        <v>4</v>
      </c>
    </row>
    <row r="633" spans="2:7" ht="18" thickTop="1" thickBot="1">
      <c r="B633" s="80"/>
      <c r="C633" s="81"/>
      <c r="D633" s="82"/>
      <c r="E633" s="114"/>
      <c r="F633" s="114"/>
      <c r="G633" s="101">
        <f t="shared" si="9"/>
        <v>4</v>
      </c>
    </row>
    <row r="634" spans="2:7" ht="18" thickTop="1" thickBot="1">
      <c r="B634" s="80"/>
      <c r="C634" s="81"/>
      <c r="D634" s="82"/>
      <c r="E634" s="114"/>
      <c r="F634" s="114"/>
      <c r="G634" s="101">
        <f t="shared" si="9"/>
        <v>4</v>
      </c>
    </row>
    <row r="635" spans="2:7" ht="18" thickTop="1" thickBot="1">
      <c r="B635" s="80"/>
      <c r="C635" s="81"/>
      <c r="D635" s="82"/>
      <c r="E635" s="114"/>
      <c r="F635" s="114"/>
      <c r="G635" s="101">
        <f t="shared" si="9"/>
        <v>4</v>
      </c>
    </row>
    <row r="636" spans="2:7" ht="18" thickTop="1" thickBot="1">
      <c r="B636" s="80"/>
      <c r="C636" s="81"/>
      <c r="D636" s="82"/>
      <c r="E636" s="114"/>
      <c r="F636" s="114"/>
      <c r="G636" s="101">
        <f t="shared" si="9"/>
        <v>4</v>
      </c>
    </row>
    <row r="637" spans="2:7" ht="18" thickTop="1" thickBot="1">
      <c r="B637" s="80"/>
      <c r="C637" s="81"/>
      <c r="D637" s="82"/>
      <c r="E637" s="114"/>
      <c r="F637" s="114"/>
      <c r="G637" s="101">
        <f t="shared" si="9"/>
        <v>4</v>
      </c>
    </row>
    <row r="638" spans="2:7" ht="18" thickTop="1" thickBot="1">
      <c r="B638" s="80"/>
      <c r="C638" s="81"/>
      <c r="D638" s="82"/>
      <c r="E638" s="114"/>
      <c r="F638" s="114"/>
      <c r="G638" s="101">
        <f t="shared" si="9"/>
        <v>4</v>
      </c>
    </row>
    <row r="639" spans="2:7" ht="18" thickTop="1" thickBot="1">
      <c r="B639" s="80"/>
      <c r="C639" s="81"/>
      <c r="D639" s="82"/>
      <c r="E639" s="114"/>
      <c r="F639" s="114"/>
      <c r="G639" s="101">
        <f t="shared" si="9"/>
        <v>4</v>
      </c>
    </row>
    <row r="640" spans="2:7" ht="18" thickTop="1" thickBot="1">
      <c r="B640" s="80"/>
      <c r="C640" s="81"/>
      <c r="D640" s="82"/>
      <c r="E640" s="114"/>
      <c r="F640" s="114"/>
      <c r="G640" s="101">
        <f t="shared" si="9"/>
        <v>4</v>
      </c>
    </row>
    <row r="641" spans="2:7" ht="18" thickTop="1" thickBot="1">
      <c r="B641" s="80"/>
      <c r="C641" s="81"/>
      <c r="D641" s="82"/>
      <c r="E641" s="114"/>
      <c r="F641" s="114"/>
      <c r="G641" s="101">
        <f t="shared" si="9"/>
        <v>4</v>
      </c>
    </row>
    <row r="642" spans="2:7" ht="18" thickTop="1" thickBot="1">
      <c r="B642" s="80"/>
      <c r="C642" s="81"/>
      <c r="D642" s="82"/>
      <c r="E642" s="114"/>
      <c r="F642" s="114"/>
      <c r="G642" s="101">
        <f t="shared" si="9"/>
        <v>4</v>
      </c>
    </row>
    <row r="643" spans="2:7" ht="18" thickTop="1" thickBot="1">
      <c r="B643" s="80"/>
      <c r="C643" s="81"/>
      <c r="D643" s="82"/>
      <c r="E643" s="114"/>
      <c r="F643" s="114"/>
      <c r="G643" s="101">
        <f t="shared" si="9"/>
        <v>4</v>
      </c>
    </row>
    <row r="644" spans="2:7" ht="18" thickTop="1" thickBot="1">
      <c r="B644" s="80"/>
      <c r="C644" s="81"/>
      <c r="D644" s="82"/>
      <c r="E644" s="114"/>
      <c r="F644" s="114"/>
      <c r="G644" s="101">
        <f t="shared" si="9"/>
        <v>4</v>
      </c>
    </row>
    <row r="645" spans="2:7" ht="18" thickTop="1" thickBot="1">
      <c r="B645" s="80"/>
      <c r="C645" s="81"/>
      <c r="D645" s="82"/>
      <c r="E645" s="114"/>
      <c r="F645" s="114"/>
      <c r="G645" s="101">
        <f t="shared" si="9"/>
        <v>4</v>
      </c>
    </row>
    <row r="646" spans="2:7" ht="18" thickTop="1" thickBot="1">
      <c r="B646" s="80"/>
      <c r="C646" s="81"/>
      <c r="D646" s="82"/>
      <c r="E646" s="114"/>
      <c r="F646" s="114"/>
      <c r="G646" s="101">
        <f t="shared" si="9"/>
        <v>4</v>
      </c>
    </row>
    <row r="647" spans="2:7" ht="18" thickTop="1" thickBot="1">
      <c r="B647" s="80"/>
      <c r="C647" s="81"/>
      <c r="D647" s="82"/>
      <c r="E647" s="114"/>
      <c r="F647" s="114"/>
      <c r="G647" s="101">
        <f t="shared" si="9"/>
        <v>4</v>
      </c>
    </row>
    <row r="648" spans="2:7" ht="18" thickTop="1" thickBot="1">
      <c r="B648" s="80"/>
      <c r="C648" s="81"/>
      <c r="D648" s="82"/>
      <c r="E648" s="114"/>
      <c r="F648" s="114"/>
      <c r="G648" s="101">
        <f t="shared" si="9"/>
        <v>4</v>
      </c>
    </row>
    <row r="649" spans="2:7" ht="18" thickTop="1" thickBot="1">
      <c r="B649" s="80"/>
      <c r="C649" s="81"/>
      <c r="D649" s="82"/>
      <c r="E649" s="114"/>
      <c r="F649" s="114"/>
      <c r="G649" s="101">
        <f t="shared" si="9"/>
        <v>4</v>
      </c>
    </row>
    <row r="650" spans="2:7" ht="18" thickTop="1" thickBot="1">
      <c r="B650" s="80"/>
      <c r="C650" s="81"/>
      <c r="D650" s="82"/>
      <c r="E650" s="114"/>
      <c r="F650" s="114"/>
      <c r="G650" s="101">
        <f t="shared" si="9"/>
        <v>4</v>
      </c>
    </row>
    <row r="651" spans="2:7" ht="18" thickTop="1" thickBot="1">
      <c r="B651" s="80"/>
      <c r="C651" s="81"/>
      <c r="D651" s="82"/>
      <c r="E651" s="114"/>
      <c r="F651" s="114"/>
      <c r="G651" s="101">
        <f t="shared" si="9"/>
        <v>4</v>
      </c>
    </row>
    <row r="652" spans="2:7" ht="18" thickTop="1" thickBot="1">
      <c r="B652" s="80"/>
      <c r="C652" s="81"/>
      <c r="D652" s="82"/>
      <c r="E652" s="114"/>
      <c r="F652" s="114"/>
      <c r="G652" s="101">
        <f t="shared" ref="G652:G715" si="10">G651+E652-F652</f>
        <v>4</v>
      </c>
    </row>
    <row r="653" spans="2:7" ht="18" thickTop="1" thickBot="1">
      <c r="B653" s="80"/>
      <c r="C653" s="81"/>
      <c r="D653" s="82"/>
      <c r="E653" s="114"/>
      <c r="F653" s="114"/>
      <c r="G653" s="101">
        <f t="shared" si="10"/>
        <v>4</v>
      </c>
    </row>
    <row r="654" spans="2:7" ht="18" thickTop="1" thickBot="1">
      <c r="B654" s="80"/>
      <c r="C654" s="81"/>
      <c r="D654" s="82"/>
      <c r="E654" s="114"/>
      <c r="F654" s="114"/>
      <c r="G654" s="101">
        <f t="shared" si="10"/>
        <v>4</v>
      </c>
    </row>
    <row r="655" spans="2:7" ht="18" thickTop="1" thickBot="1">
      <c r="B655" s="80"/>
      <c r="C655" s="81"/>
      <c r="D655" s="82"/>
      <c r="E655" s="114"/>
      <c r="F655" s="114"/>
      <c r="G655" s="101">
        <f t="shared" si="10"/>
        <v>4</v>
      </c>
    </row>
    <row r="656" spans="2:7" ht="18" thickTop="1" thickBot="1">
      <c r="B656" s="80"/>
      <c r="C656" s="81"/>
      <c r="D656" s="82"/>
      <c r="E656" s="114"/>
      <c r="F656" s="114"/>
      <c r="G656" s="101">
        <f t="shared" si="10"/>
        <v>4</v>
      </c>
    </row>
    <row r="657" spans="2:7" ht="18" thickTop="1" thickBot="1">
      <c r="B657" s="80"/>
      <c r="C657" s="81"/>
      <c r="D657" s="82"/>
      <c r="E657" s="114"/>
      <c r="F657" s="114"/>
      <c r="G657" s="101">
        <f t="shared" si="10"/>
        <v>4</v>
      </c>
    </row>
    <row r="658" spans="2:7" ht="18" thickTop="1" thickBot="1">
      <c r="B658" s="80"/>
      <c r="C658" s="81"/>
      <c r="D658" s="82"/>
      <c r="E658" s="114"/>
      <c r="F658" s="114"/>
      <c r="G658" s="101">
        <f t="shared" si="10"/>
        <v>4</v>
      </c>
    </row>
    <row r="659" spans="2:7" ht="18" thickTop="1" thickBot="1">
      <c r="B659" s="80"/>
      <c r="C659" s="81"/>
      <c r="D659" s="82"/>
      <c r="E659" s="114"/>
      <c r="F659" s="114"/>
      <c r="G659" s="101">
        <f t="shared" si="10"/>
        <v>4</v>
      </c>
    </row>
    <row r="660" spans="2:7" ht="18" thickTop="1" thickBot="1">
      <c r="B660" s="80"/>
      <c r="C660" s="81"/>
      <c r="D660" s="82"/>
      <c r="E660" s="114"/>
      <c r="F660" s="114"/>
      <c r="G660" s="101">
        <f t="shared" si="10"/>
        <v>4</v>
      </c>
    </row>
    <row r="661" spans="2:7" ht="18" thickTop="1" thickBot="1">
      <c r="B661" s="80"/>
      <c r="C661" s="81"/>
      <c r="D661" s="82"/>
      <c r="E661" s="114"/>
      <c r="F661" s="114"/>
      <c r="G661" s="101">
        <f t="shared" si="10"/>
        <v>4</v>
      </c>
    </row>
    <row r="662" spans="2:7" ht="18" thickTop="1" thickBot="1">
      <c r="B662" s="80"/>
      <c r="C662" s="81"/>
      <c r="D662" s="82"/>
      <c r="E662" s="114"/>
      <c r="F662" s="114"/>
      <c r="G662" s="101">
        <f t="shared" si="10"/>
        <v>4</v>
      </c>
    </row>
    <row r="663" spans="2:7" ht="18" thickTop="1" thickBot="1">
      <c r="B663" s="80"/>
      <c r="C663" s="81"/>
      <c r="D663" s="82"/>
      <c r="E663" s="114"/>
      <c r="F663" s="114"/>
      <c r="G663" s="101">
        <f t="shared" si="10"/>
        <v>4</v>
      </c>
    </row>
    <row r="664" spans="2:7" ht="18" thickTop="1" thickBot="1">
      <c r="B664" s="80"/>
      <c r="C664" s="81"/>
      <c r="D664" s="82"/>
      <c r="E664" s="114"/>
      <c r="F664" s="114"/>
      <c r="G664" s="101">
        <f t="shared" si="10"/>
        <v>4</v>
      </c>
    </row>
    <row r="665" spans="2:7" ht="18" thickTop="1" thickBot="1">
      <c r="B665" s="80"/>
      <c r="C665" s="81"/>
      <c r="D665" s="82"/>
      <c r="E665" s="114"/>
      <c r="F665" s="114"/>
      <c r="G665" s="101">
        <f t="shared" si="10"/>
        <v>4</v>
      </c>
    </row>
    <row r="666" spans="2:7" ht="18" thickTop="1" thickBot="1">
      <c r="B666" s="80"/>
      <c r="C666" s="81"/>
      <c r="D666" s="82"/>
      <c r="E666" s="114"/>
      <c r="F666" s="114"/>
      <c r="G666" s="101">
        <f t="shared" si="10"/>
        <v>4</v>
      </c>
    </row>
    <row r="667" spans="2:7" ht="18" thickTop="1" thickBot="1">
      <c r="B667" s="80"/>
      <c r="C667" s="81"/>
      <c r="D667" s="82"/>
      <c r="E667" s="114"/>
      <c r="F667" s="114"/>
      <c r="G667" s="101">
        <f t="shared" si="10"/>
        <v>4</v>
      </c>
    </row>
    <row r="668" spans="2:7" ht="18" thickTop="1" thickBot="1">
      <c r="B668" s="80"/>
      <c r="C668" s="81"/>
      <c r="D668" s="82"/>
      <c r="E668" s="114"/>
      <c r="F668" s="114"/>
      <c r="G668" s="101">
        <f t="shared" si="10"/>
        <v>4</v>
      </c>
    </row>
    <row r="669" spans="2:7" ht="18" thickTop="1" thickBot="1">
      <c r="B669" s="80"/>
      <c r="C669" s="81"/>
      <c r="D669" s="82"/>
      <c r="E669" s="114"/>
      <c r="F669" s="114"/>
      <c r="G669" s="101">
        <f t="shared" si="10"/>
        <v>4</v>
      </c>
    </row>
    <row r="670" spans="2:7" ht="18" thickTop="1" thickBot="1">
      <c r="B670" s="80"/>
      <c r="C670" s="81"/>
      <c r="D670" s="82"/>
      <c r="E670" s="114"/>
      <c r="F670" s="114"/>
      <c r="G670" s="101">
        <f t="shared" si="10"/>
        <v>4</v>
      </c>
    </row>
    <row r="671" spans="2:7" ht="18" thickTop="1" thickBot="1">
      <c r="B671" s="80"/>
      <c r="C671" s="81"/>
      <c r="D671" s="82"/>
      <c r="E671" s="114"/>
      <c r="F671" s="114"/>
      <c r="G671" s="101">
        <f t="shared" si="10"/>
        <v>4</v>
      </c>
    </row>
    <row r="672" spans="2:7" ht="18" thickTop="1" thickBot="1">
      <c r="B672" s="80"/>
      <c r="C672" s="81"/>
      <c r="D672" s="82"/>
      <c r="E672" s="114"/>
      <c r="F672" s="114"/>
      <c r="G672" s="101">
        <f t="shared" si="10"/>
        <v>4</v>
      </c>
    </row>
    <row r="673" spans="2:7" ht="18" thickTop="1" thickBot="1">
      <c r="B673" s="80"/>
      <c r="C673" s="81"/>
      <c r="D673" s="82"/>
      <c r="E673" s="114"/>
      <c r="F673" s="114"/>
      <c r="G673" s="101">
        <f t="shared" si="10"/>
        <v>4</v>
      </c>
    </row>
    <row r="674" spans="2:7" ht="18" thickTop="1" thickBot="1">
      <c r="B674" s="80"/>
      <c r="C674" s="81"/>
      <c r="D674" s="82"/>
      <c r="E674" s="114"/>
      <c r="F674" s="114"/>
      <c r="G674" s="101">
        <f t="shared" si="10"/>
        <v>4</v>
      </c>
    </row>
    <row r="675" spans="2:7" ht="18" thickTop="1" thickBot="1">
      <c r="B675" s="80"/>
      <c r="C675" s="81"/>
      <c r="D675" s="82"/>
      <c r="E675" s="114"/>
      <c r="F675" s="114"/>
      <c r="G675" s="101">
        <f t="shared" si="10"/>
        <v>4</v>
      </c>
    </row>
    <row r="676" spans="2:7" ht="18" thickTop="1" thickBot="1">
      <c r="B676" s="80"/>
      <c r="C676" s="81"/>
      <c r="D676" s="82"/>
      <c r="E676" s="114"/>
      <c r="F676" s="114"/>
      <c r="G676" s="101">
        <f t="shared" si="10"/>
        <v>4</v>
      </c>
    </row>
    <row r="677" spans="2:7" ht="18" thickTop="1" thickBot="1">
      <c r="B677" s="80"/>
      <c r="C677" s="81"/>
      <c r="D677" s="82"/>
      <c r="E677" s="114"/>
      <c r="F677" s="114"/>
      <c r="G677" s="101">
        <f t="shared" si="10"/>
        <v>4</v>
      </c>
    </row>
    <row r="678" spans="2:7" ht="18" thickTop="1" thickBot="1">
      <c r="B678" s="80"/>
      <c r="C678" s="81"/>
      <c r="D678" s="82"/>
      <c r="E678" s="114"/>
      <c r="F678" s="114"/>
      <c r="G678" s="101">
        <f t="shared" si="10"/>
        <v>4</v>
      </c>
    </row>
    <row r="679" spans="2:7" ht="18" thickTop="1" thickBot="1">
      <c r="B679" s="80"/>
      <c r="C679" s="81"/>
      <c r="D679" s="82"/>
      <c r="E679" s="114"/>
      <c r="F679" s="114"/>
      <c r="G679" s="101">
        <f t="shared" si="10"/>
        <v>4</v>
      </c>
    </row>
    <row r="680" spans="2:7" ht="18" thickTop="1" thickBot="1">
      <c r="B680" s="80"/>
      <c r="C680" s="81"/>
      <c r="D680" s="82"/>
      <c r="E680" s="114"/>
      <c r="F680" s="114"/>
      <c r="G680" s="101">
        <f t="shared" si="10"/>
        <v>4</v>
      </c>
    </row>
    <row r="681" spans="2:7" ht="18" thickTop="1" thickBot="1">
      <c r="B681" s="80"/>
      <c r="C681" s="81"/>
      <c r="D681" s="82"/>
      <c r="E681" s="114"/>
      <c r="F681" s="114"/>
      <c r="G681" s="101">
        <f t="shared" si="10"/>
        <v>4</v>
      </c>
    </row>
    <row r="682" spans="2:7" ht="18" thickTop="1" thickBot="1">
      <c r="B682" s="80"/>
      <c r="C682" s="81"/>
      <c r="D682" s="82"/>
      <c r="E682" s="114"/>
      <c r="F682" s="114"/>
      <c r="G682" s="101">
        <f t="shared" si="10"/>
        <v>4</v>
      </c>
    </row>
    <row r="683" spans="2:7" ht="18" thickTop="1" thickBot="1">
      <c r="B683" s="80"/>
      <c r="C683" s="81"/>
      <c r="D683" s="82"/>
      <c r="E683" s="114"/>
      <c r="F683" s="114"/>
      <c r="G683" s="101">
        <f t="shared" si="10"/>
        <v>4</v>
      </c>
    </row>
    <row r="684" spans="2:7" ht="18" thickTop="1" thickBot="1">
      <c r="B684" s="80"/>
      <c r="C684" s="81"/>
      <c r="D684" s="82"/>
      <c r="E684" s="114"/>
      <c r="F684" s="114"/>
      <c r="G684" s="101">
        <f t="shared" si="10"/>
        <v>4</v>
      </c>
    </row>
    <row r="685" spans="2:7" ht="18" thickTop="1" thickBot="1">
      <c r="B685" s="80"/>
      <c r="C685" s="81"/>
      <c r="D685" s="82"/>
      <c r="E685" s="114"/>
      <c r="F685" s="114"/>
      <c r="G685" s="101">
        <f t="shared" si="10"/>
        <v>4</v>
      </c>
    </row>
    <row r="686" spans="2:7" ht="18" thickTop="1" thickBot="1">
      <c r="B686" s="80"/>
      <c r="C686" s="81"/>
      <c r="D686" s="82"/>
      <c r="E686" s="114"/>
      <c r="F686" s="114"/>
      <c r="G686" s="101">
        <f t="shared" si="10"/>
        <v>4</v>
      </c>
    </row>
    <row r="687" spans="2:7" ht="18" thickTop="1" thickBot="1">
      <c r="B687" s="80"/>
      <c r="C687" s="81"/>
      <c r="D687" s="82"/>
      <c r="E687" s="114"/>
      <c r="F687" s="114"/>
      <c r="G687" s="101">
        <f t="shared" si="10"/>
        <v>4</v>
      </c>
    </row>
    <row r="688" spans="2:7" ht="18" thickTop="1" thickBot="1">
      <c r="B688" s="80"/>
      <c r="C688" s="81"/>
      <c r="D688" s="82"/>
      <c r="E688" s="114"/>
      <c r="F688" s="114"/>
      <c r="G688" s="101">
        <f t="shared" si="10"/>
        <v>4</v>
      </c>
    </row>
    <row r="689" spans="2:7" ht="18" thickTop="1" thickBot="1">
      <c r="B689" s="80"/>
      <c r="C689" s="81"/>
      <c r="D689" s="82"/>
      <c r="E689" s="114"/>
      <c r="F689" s="114"/>
      <c r="G689" s="101">
        <f t="shared" si="10"/>
        <v>4</v>
      </c>
    </row>
    <row r="690" spans="2:7" ht="18" thickTop="1" thickBot="1">
      <c r="B690" s="80"/>
      <c r="C690" s="81"/>
      <c r="D690" s="82"/>
      <c r="E690" s="114"/>
      <c r="F690" s="114"/>
      <c r="G690" s="101">
        <f t="shared" si="10"/>
        <v>4</v>
      </c>
    </row>
    <row r="691" spans="2:7" ht="18" thickTop="1" thickBot="1">
      <c r="B691" s="80"/>
      <c r="C691" s="81"/>
      <c r="D691" s="82"/>
      <c r="E691" s="114"/>
      <c r="F691" s="114"/>
      <c r="G691" s="101">
        <f t="shared" si="10"/>
        <v>4</v>
      </c>
    </row>
    <row r="692" spans="2:7" ht="18" thickTop="1" thickBot="1">
      <c r="B692" s="80"/>
      <c r="C692" s="81"/>
      <c r="D692" s="82"/>
      <c r="E692" s="114"/>
      <c r="F692" s="114"/>
      <c r="G692" s="101">
        <f t="shared" si="10"/>
        <v>4</v>
      </c>
    </row>
    <row r="693" spans="2:7" ht="18" thickTop="1" thickBot="1">
      <c r="B693" s="80"/>
      <c r="C693" s="81"/>
      <c r="D693" s="82"/>
      <c r="E693" s="114"/>
      <c r="F693" s="114"/>
      <c r="G693" s="101">
        <f t="shared" si="10"/>
        <v>4</v>
      </c>
    </row>
    <row r="694" spans="2:7" ht="18" thickTop="1" thickBot="1">
      <c r="B694" s="80"/>
      <c r="C694" s="81"/>
      <c r="D694" s="82"/>
      <c r="E694" s="114"/>
      <c r="F694" s="114"/>
      <c r="G694" s="101">
        <f t="shared" si="10"/>
        <v>4</v>
      </c>
    </row>
    <row r="695" spans="2:7" ht="18" thickTop="1" thickBot="1">
      <c r="B695" s="80"/>
      <c r="C695" s="81"/>
      <c r="D695" s="82"/>
      <c r="E695" s="114"/>
      <c r="F695" s="114"/>
      <c r="G695" s="101">
        <f t="shared" si="10"/>
        <v>4</v>
      </c>
    </row>
    <row r="696" spans="2:7" ht="18" thickTop="1" thickBot="1">
      <c r="B696" s="80"/>
      <c r="C696" s="81"/>
      <c r="D696" s="82"/>
      <c r="E696" s="114"/>
      <c r="F696" s="114"/>
      <c r="G696" s="101">
        <f t="shared" si="10"/>
        <v>4</v>
      </c>
    </row>
    <row r="697" spans="2:7" ht="18" thickTop="1" thickBot="1">
      <c r="B697" s="80"/>
      <c r="C697" s="81"/>
      <c r="D697" s="82"/>
      <c r="E697" s="114"/>
      <c r="F697" s="114"/>
      <c r="G697" s="101">
        <f t="shared" si="10"/>
        <v>4</v>
      </c>
    </row>
    <row r="698" spans="2:7" ht="18" thickTop="1" thickBot="1">
      <c r="B698" s="80"/>
      <c r="C698" s="81"/>
      <c r="D698" s="82"/>
      <c r="E698" s="114"/>
      <c r="F698" s="114"/>
      <c r="G698" s="101">
        <f t="shared" si="10"/>
        <v>4</v>
      </c>
    </row>
    <row r="699" spans="2:7" ht="18" thickTop="1" thickBot="1">
      <c r="B699" s="80"/>
      <c r="C699" s="81"/>
      <c r="D699" s="82"/>
      <c r="E699" s="114"/>
      <c r="F699" s="114"/>
      <c r="G699" s="101">
        <f t="shared" si="10"/>
        <v>4</v>
      </c>
    </row>
    <row r="700" spans="2:7" ht="18" thickTop="1" thickBot="1">
      <c r="B700" s="80"/>
      <c r="C700" s="81"/>
      <c r="D700" s="82"/>
      <c r="E700" s="114"/>
      <c r="F700" s="114"/>
      <c r="G700" s="101">
        <f t="shared" si="10"/>
        <v>4</v>
      </c>
    </row>
    <row r="701" spans="2:7" ht="18" thickTop="1" thickBot="1">
      <c r="B701" s="80"/>
      <c r="C701" s="81"/>
      <c r="D701" s="82"/>
      <c r="E701" s="114"/>
      <c r="F701" s="114"/>
      <c r="G701" s="101">
        <f t="shared" si="10"/>
        <v>4</v>
      </c>
    </row>
    <row r="702" spans="2:7" ht="18" thickTop="1" thickBot="1">
      <c r="B702" s="80"/>
      <c r="C702" s="81"/>
      <c r="D702" s="82"/>
      <c r="E702" s="114"/>
      <c r="F702" s="114"/>
      <c r="G702" s="101">
        <f t="shared" si="10"/>
        <v>4</v>
      </c>
    </row>
    <row r="703" spans="2:7" ht="18" thickTop="1" thickBot="1">
      <c r="B703" s="80"/>
      <c r="C703" s="81"/>
      <c r="D703" s="82"/>
      <c r="E703" s="114"/>
      <c r="F703" s="114"/>
      <c r="G703" s="101">
        <f t="shared" si="10"/>
        <v>4</v>
      </c>
    </row>
    <row r="704" spans="2:7" ht="18" thickTop="1" thickBot="1">
      <c r="B704" s="80"/>
      <c r="C704" s="81"/>
      <c r="D704" s="82"/>
      <c r="E704" s="114"/>
      <c r="F704" s="114"/>
      <c r="G704" s="101">
        <f t="shared" si="10"/>
        <v>4</v>
      </c>
    </row>
    <row r="705" spans="2:7" ht="18" thickTop="1" thickBot="1">
      <c r="B705" s="80"/>
      <c r="C705" s="81"/>
      <c r="D705" s="82"/>
      <c r="E705" s="114"/>
      <c r="F705" s="114"/>
      <c r="G705" s="101">
        <f t="shared" si="10"/>
        <v>4</v>
      </c>
    </row>
    <row r="706" spans="2:7" ht="18" thickTop="1" thickBot="1">
      <c r="B706" s="80"/>
      <c r="C706" s="81"/>
      <c r="D706" s="82"/>
      <c r="E706" s="114"/>
      <c r="F706" s="114"/>
      <c r="G706" s="101">
        <f t="shared" si="10"/>
        <v>4</v>
      </c>
    </row>
    <row r="707" spans="2:7" ht="18" thickTop="1" thickBot="1">
      <c r="B707" s="80"/>
      <c r="C707" s="81"/>
      <c r="D707" s="82"/>
      <c r="E707" s="114"/>
      <c r="F707" s="114"/>
      <c r="G707" s="101">
        <f t="shared" si="10"/>
        <v>4</v>
      </c>
    </row>
    <row r="708" spans="2:7" ht="18" thickTop="1" thickBot="1">
      <c r="B708" s="80"/>
      <c r="C708" s="81"/>
      <c r="D708" s="82"/>
      <c r="E708" s="114"/>
      <c r="F708" s="114"/>
      <c r="G708" s="101">
        <f t="shared" si="10"/>
        <v>4</v>
      </c>
    </row>
    <row r="709" spans="2:7" ht="18" thickTop="1" thickBot="1">
      <c r="B709" s="80"/>
      <c r="C709" s="81"/>
      <c r="D709" s="82"/>
      <c r="E709" s="114"/>
      <c r="F709" s="114"/>
      <c r="G709" s="101">
        <f t="shared" si="10"/>
        <v>4</v>
      </c>
    </row>
    <row r="710" spans="2:7" ht="18" thickTop="1" thickBot="1">
      <c r="B710" s="80"/>
      <c r="C710" s="81"/>
      <c r="D710" s="82"/>
      <c r="E710" s="114"/>
      <c r="F710" s="114"/>
      <c r="G710" s="101">
        <f t="shared" si="10"/>
        <v>4</v>
      </c>
    </row>
    <row r="711" spans="2:7" ht="18" thickTop="1" thickBot="1">
      <c r="B711" s="80"/>
      <c r="C711" s="81"/>
      <c r="D711" s="82"/>
      <c r="E711" s="114"/>
      <c r="F711" s="114"/>
      <c r="G711" s="101">
        <f t="shared" si="10"/>
        <v>4</v>
      </c>
    </row>
    <row r="712" spans="2:7" ht="18" thickTop="1" thickBot="1">
      <c r="B712" s="80"/>
      <c r="C712" s="81"/>
      <c r="D712" s="82"/>
      <c r="E712" s="114"/>
      <c r="F712" s="114"/>
      <c r="G712" s="101">
        <f t="shared" si="10"/>
        <v>4</v>
      </c>
    </row>
    <row r="713" spans="2:7" ht="18" thickTop="1" thickBot="1">
      <c r="B713" s="80"/>
      <c r="C713" s="81"/>
      <c r="D713" s="82"/>
      <c r="E713" s="114"/>
      <c r="F713" s="114"/>
      <c r="G713" s="101">
        <f t="shared" si="10"/>
        <v>4</v>
      </c>
    </row>
    <row r="714" spans="2:7" ht="18" thickTop="1" thickBot="1">
      <c r="B714" s="80"/>
      <c r="C714" s="81"/>
      <c r="D714" s="82"/>
      <c r="E714" s="114"/>
      <c r="F714" s="114"/>
      <c r="G714" s="101">
        <f t="shared" si="10"/>
        <v>4</v>
      </c>
    </row>
    <row r="715" spans="2:7" ht="18" thickTop="1" thickBot="1">
      <c r="B715" s="80"/>
      <c r="C715" s="81"/>
      <c r="D715" s="82"/>
      <c r="E715" s="114"/>
      <c r="F715" s="114"/>
      <c r="G715" s="101">
        <f t="shared" si="10"/>
        <v>4</v>
      </c>
    </row>
    <row r="716" spans="2:7" ht="18" thickTop="1" thickBot="1">
      <c r="B716" s="80"/>
      <c r="C716" s="81"/>
      <c r="D716" s="82"/>
      <c r="E716" s="114"/>
      <c r="F716" s="114"/>
      <c r="G716" s="101">
        <f t="shared" ref="G716:G779" si="11">G715+E716-F716</f>
        <v>4</v>
      </c>
    </row>
    <row r="717" spans="2:7" ht="18" thickTop="1" thickBot="1">
      <c r="B717" s="80"/>
      <c r="C717" s="81"/>
      <c r="D717" s="82"/>
      <c r="E717" s="114"/>
      <c r="F717" s="114"/>
      <c r="G717" s="101">
        <f t="shared" si="11"/>
        <v>4</v>
      </c>
    </row>
    <row r="718" spans="2:7" ht="18" thickTop="1" thickBot="1">
      <c r="B718" s="80"/>
      <c r="C718" s="81"/>
      <c r="D718" s="82"/>
      <c r="E718" s="114"/>
      <c r="F718" s="114"/>
      <c r="G718" s="101">
        <f t="shared" si="11"/>
        <v>4</v>
      </c>
    </row>
    <row r="719" spans="2:7" ht="18" thickTop="1" thickBot="1">
      <c r="B719" s="80"/>
      <c r="C719" s="81"/>
      <c r="D719" s="82"/>
      <c r="E719" s="114"/>
      <c r="F719" s="114"/>
      <c r="G719" s="101">
        <f t="shared" si="11"/>
        <v>4</v>
      </c>
    </row>
    <row r="720" spans="2:7" ht="18" thickTop="1" thickBot="1">
      <c r="B720" s="80"/>
      <c r="C720" s="81"/>
      <c r="D720" s="82"/>
      <c r="E720" s="114"/>
      <c r="F720" s="114"/>
      <c r="G720" s="101">
        <f t="shared" si="11"/>
        <v>4</v>
      </c>
    </row>
    <row r="721" spans="2:7" ht="18" thickTop="1" thickBot="1">
      <c r="B721" s="80"/>
      <c r="C721" s="81"/>
      <c r="D721" s="82"/>
      <c r="E721" s="114"/>
      <c r="F721" s="114"/>
      <c r="G721" s="101">
        <f t="shared" si="11"/>
        <v>4</v>
      </c>
    </row>
    <row r="722" spans="2:7" ht="18" thickTop="1" thickBot="1">
      <c r="B722" s="80"/>
      <c r="C722" s="81"/>
      <c r="D722" s="82"/>
      <c r="E722" s="114"/>
      <c r="F722" s="114"/>
      <c r="G722" s="101">
        <f t="shared" si="11"/>
        <v>4</v>
      </c>
    </row>
    <row r="723" spans="2:7" ht="18" thickTop="1" thickBot="1">
      <c r="B723" s="80"/>
      <c r="C723" s="81"/>
      <c r="D723" s="82"/>
      <c r="E723" s="114"/>
      <c r="F723" s="114"/>
      <c r="G723" s="101">
        <f t="shared" si="11"/>
        <v>4</v>
      </c>
    </row>
    <row r="724" spans="2:7" ht="18" thickTop="1" thickBot="1">
      <c r="B724" s="80"/>
      <c r="C724" s="81"/>
      <c r="D724" s="82"/>
      <c r="E724" s="114"/>
      <c r="F724" s="114"/>
      <c r="G724" s="101">
        <f t="shared" si="11"/>
        <v>4</v>
      </c>
    </row>
    <row r="725" spans="2:7" ht="18" thickTop="1" thickBot="1">
      <c r="B725" s="80"/>
      <c r="C725" s="81"/>
      <c r="D725" s="82"/>
      <c r="E725" s="114"/>
      <c r="F725" s="114"/>
      <c r="G725" s="101">
        <f t="shared" si="11"/>
        <v>4</v>
      </c>
    </row>
    <row r="726" spans="2:7" ht="18" thickTop="1" thickBot="1">
      <c r="B726" s="80"/>
      <c r="C726" s="81"/>
      <c r="D726" s="82"/>
      <c r="E726" s="114"/>
      <c r="F726" s="114"/>
      <c r="G726" s="101">
        <f t="shared" si="11"/>
        <v>4</v>
      </c>
    </row>
    <row r="727" spans="2:7" ht="18" thickTop="1" thickBot="1">
      <c r="B727" s="80"/>
      <c r="C727" s="81"/>
      <c r="D727" s="82"/>
      <c r="E727" s="114"/>
      <c r="F727" s="114"/>
      <c r="G727" s="101">
        <f t="shared" si="11"/>
        <v>4</v>
      </c>
    </row>
    <row r="728" spans="2:7" ht="18" thickTop="1" thickBot="1">
      <c r="B728" s="80"/>
      <c r="C728" s="81"/>
      <c r="D728" s="82"/>
      <c r="E728" s="114"/>
      <c r="F728" s="114"/>
      <c r="G728" s="101">
        <f t="shared" si="11"/>
        <v>4</v>
      </c>
    </row>
    <row r="729" spans="2:7" ht="18" thickTop="1" thickBot="1">
      <c r="B729" s="80"/>
      <c r="C729" s="81"/>
      <c r="D729" s="82"/>
      <c r="E729" s="114"/>
      <c r="F729" s="114"/>
      <c r="G729" s="101">
        <f t="shared" si="11"/>
        <v>4</v>
      </c>
    </row>
    <row r="730" spans="2:7" ht="18" thickTop="1" thickBot="1">
      <c r="B730" s="80"/>
      <c r="C730" s="81"/>
      <c r="D730" s="82"/>
      <c r="E730" s="114"/>
      <c r="F730" s="114"/>
      <c r="G730" s="101">
        <f t="shared" si="11"/>
        <v>4</v>
      </c>
    </row>
    <row r="731" spans="2:7" ht="18" thickTop="1" thickBot="1">
      <c r="B731" s="80"/>
      <c r="C731" s="81"/>
      <c r="D731" s="82"/>
      <c r="E731" s="114"/>
      <c r="F731" s="114"/>
      <c r="G731" s="101">
        <f t="shared" si="11"/>
        <v>4</v>
      </c>
    </row>
    <row r="732" spans="2:7" ht="18" thickTop="1" thickBot="1">
      <c r="B732" s="80"/>
      <c r="C732" s="81"/>
      <c r="D732" s="82"/>
      <c r="E732" s="114"/>
      <c r="F732" s="114"/>
      <c r="G732" s="101">
        <f t="shared" si="11"/>
        <v>4</v>
      </c>
    </row>
    <row r="733" spans="2:7" ht="18" thickTop="1" thickBot="1">
      <c r="B733" s="80"/>
      <c r="C733" s="81"/>
      <c r="D733" s="82"/>
      <c r="E733" s="114"/>
      <c r="F733" s="114"/>
      <c r="G733" s="101">
        <f t="shared" si="11"/>
        <v>4</v>
      </c>
    </row>
    <row r="734" spans="2:7" ht="18" thickTop="1" thickBot="1">
      <c r="B734" s="80"/>
      <c r="C734" s="81"/>
      <c r="D734" s="82"/>
      <c r="E734" s="114"/>
      <c r="F734" s="114"/>
      <c r="G734" s="101">
        <f t="shared" si="11"/>
        <v>4</v>
      </c>
    </row>
    <row r="735" spans="2:7" ht="18" thickTop="1" thickBot="1">
      <c r="B735" s="80"/>
      <c r="C735" s="81"/>
      <c r="D735" s="82"/>
      <c r="E735" s="114"/>
      <c r="F735" s="114"/>
      <c r="G735" s="101">
        <f t="shared" si="11"/>
        <v>4</v>
      </c>
    </row>
    <row r="736" spans="2:7" ht="18" thickTop="1" thickBot="1">
      <c r="B736" s="80"/>
      <c r="C736" s="81"/>
      <c r="D736" s="82"/>
      <c r="E736" s="114"/>
      <c r="F736" s="114"/>
      <c r="G736" s="101">
        <f t="shared" si="11"/>
        <v>4</v>
      </c>
    </row>
    <row r="737" spans="2:7" ht="18" thickTop="1" thickBot="1">
      <c r="B737" s="80"/>
      <c r="C737" s="81"/>
      <c r="D737" s="82"/>
      <c r="E737" s="114"/>
      <c r="F737" s="114"/>
      <c r="G737" s="101">
        <f t="shared" si="11"/>
        <v>4</v>
      </c>
    </row>
    <row r="738" spans="2:7" ht="18" thickTop="1" thickBot="1">
      <c r="B738" s="80"/>
      <c r="C738" s="81"/>
      <c r="D738" s="82"/>
      <c r="E738" s="114"/>
      <c r="F738" s="114"/>
      <c r="G738" s="101">
        <f t="shared" si="11"/>
        <v>4</v>
      </c>
    </row>
    <row r="739" spans="2:7" ht="18" thickTop="1" thickBot="1">
      <c r="B739" s="80"/>
      <c r="C739" s="81"/>
      <c r="D739" s="82"/>
      <c r="E739" s="114"/>
      <c r="F739" s="114"/>
      <c r="G739" s="101">
        <f t="shared" si="11"/>
        <v>4</v>
      </c>
    </row>
    <row r="740" spans="2:7" ht="18" thickTop="1" thickBot="1">
      <c r="B740" s="80"/>
      <c r="C740" s="81"/>
      <c r="D740" s="82"/>
      <c r="E740" s="114"/>
      <c r="F740" s="114"/>
      <c r="G740" s="101">
        <f t="shared" si="11"/>
        <v>4</v>
      </c>
    </row>
    <row r="741" spans="2:7" ht="18" thickTop="1" thickBot="1">
      <c r="B741" s="80"/>
      <c r="C741" s="81"/>
      <c r="D741" s="82"/>
      <c r="E741" s="114"/>
      <c r="F741" s="114"/>
      <c r="G741" s="101">
        <f t="shared" si="11"/>
        <v>4</v>
      </c>
    </row>
    <row r="742" spans="2:7" ht="18" thickTop="1" thickBot="1">
      <c r="B742" s="80"/>
      <c r="C742" s="81"/>
      <c r="D742" s="82"/>
      <c r="E742" s="114"/>
      <c r="F742" s="114"/>
      <c r="G742" s="101">
        <f t="shared" si="11"/>
        <v>4</v>
      </c>
    </row>
    <row r="743" spans="2:7" ht="18" thickTop="1" thickBot="1">
      <c r="B743" s="80"/>
      <c r="C743" s="81"/>
      <c r="D743" s="82"/>
      <c r="E743" s="114"/>
      <c r="F743" s="114"/>
      <c r="G743" s="101">
        <f t="shared" si="11"/>
        <v>4</v>
      </c>
    </row>
    <row r="744" spans="2:7" ht="18" thickTop="1" thickBot="1">
      <c r="B744" s="80"/>
      <c r="C744" s="81"/>
      <c r="D744" s="82"/>
      <c r="E744" s="114"/>
      <c r="F744" s="114"/>
      <c r="G744" s="101">
        <f t="shared" si="11"/>
        <v>4</v>
      </c>
    </row>
    <row r="745" spans="2:7" ht="18" thickTop="1" thickBot="1">
      <c r="B745" s="80"/>
      <c r="C745" s="81"/>
      <c r="D745" s="82"/>
      <c r="E745" s="114"/>
      <c r="F745" s="114"/>
      <c r="G745" s="101">
        <f t="shared" si="11"/>
        <v>4</v>
      </c>
    </row>
    <row r="746" spans="2:7" ht="18" thickTop="1" thickBot="1">
      <c r="B746" s="80"/>
      <c r="C746" s="81"/>
      <c r="D746" s="82"/>
      <c r="E746" s="114"/>
      <c r="F746" s="114"/>
      <c r="G746" s="101">
        <f t="shared" si="11"/>
        <v>4</v>
      </c>
    </row>
    <row r="747" spans="2:7" ht="18" thickTop="1" thickBot="1">
      <c r="B747" s="80"/>
      <c r="C747" s="81"/>
      <c r="D747" s="82"/>
      <c r="E747" s="114"/>
      <c r="F747" s="114"/>
      <c r="G747" s="101">
        <f t="shared" si="11"/>
        <v>4</v>
      </c>
    </row>
    <row r="748" spans="2:7" ht="18" thickTop="1" thickBot="1">
      <c r="B748" s="80"/>
      <c r="C748" s="81"/>
      <c r="D748" s="82"/>
      <c r="E748" s="114"/>
      <c r="F748" s="114"/>
      <c r="G748" s="101">
        <f t="shared" si="11"/>
        <v>4</v>
      </c>
    </row>
    <row r="749" spans="2:7" ht="18" thickTop="1" thickBot="1">
      <c r="B749" s="80"/>
      <c r="C749" s="81"/>
      <c r="D749" s="82"/>
      <c r="E749" s="114"/>
      <c r="F749" s="114"/>
      <c r="G749" s="101">
        <f t="shared" si="11"/>
        <v>4</v>
      </c>
    </row>
    <row r="750" spans="2:7" ht="18" thickTop="1" thickBot="1">
      <c r="B750" s="80"/>
      <c r="C750" s="81"/>
      <c r="D750" s="82"/>
      <c r="E750" s="114"/>
      <c r="F750" s="114"/>
      <c r="G750" s="101">
        <f t="shared" si="11"/>
        <v>4</v>
      </c>
    </row>
    <row r="751" spans="2:7" ht="18" thickTop="1" thickBot="1">
      <c r="B751" s="80"/>
      <c r="C751" s="81"/>
      <c r="D751" s="82"/>
      <c r="E751" s="114"/>
      <c r="F751" s="114"/>
      <c r="G751" s="101">
        <f t="shared" si="11"/>
        <v>4</v>
      </c>
    </row>
    <row r="752" spans="2:7" ht="18" thickTop="1" thickBot="1">
      <c r="B752" s="80"/>
      <c r="C752" s="81"/>
      <c r="D752" s="82"/>
      <c r="E752" s="114"/>
      <c r="F752" s="114"/>
      <c r="G752" s="101">
        <f t="shared" si="11"/>
        <v>4</v>
      </c>
    </row>
    <row r="753" spans="2:7" ht="18" thickTop="1" thickBot="1">
      <c r="B753" s="80"/>
      <c r="C753" s="81"/>
      <c r="D753" s="82"/>
      <c r="E753" s="114"/>
      <c r="F753" s="114"/>
      <c r="G753" s="101">
        <f t="shared" si="11"/>
        <v>4</v>
      </c>
    </row>
    <row r="754" spans="2:7" ht="18" thickTop="1" thickBot="1">
      <c r="B754" s="80"/>
      <c r="C754" s="81"/>
      <c r="D754" s="82"/>
      <c r="E754" s="114"/>
      <c r="F754" s="114"/>
      <c r="G754" s="101">
        <f t="shared" si="11"/>
        <v>4</v>
      </c>
    </row>
    <row r="755" spans="2:7" ht="18" thickTop="1" thickBot="1">
      <c r="B755" s="80"/>
      <c r="C755" s="81"/>
      <c r="D755" s="82"/>
      <c r="E755" s="114"/>
      <c r="F755" s="114"/>
      <c r="G755" s="101">
        <f t="shared" si="11"/>
        <v>4</v>
      </c>
    </row>
    <row r="756" spans="2:7" ht="18" thickTop="1" thickBot="1">
      <c r="B756" s="80"/>
      <c r="C756" s="81"/>
      <c r="D756" s="82"/>
      <c r="E756" s="114"/>
      <c r="F756" s="114"/>
      <c r="G756" s="101">
        <f t="shared" si="11"/>
        <v>4</v>
      </c>
    </row>
    <row r="757" spans="2:7" ht="18" thickTop="1" thickBot="1">
      <c r="B757" s="80"/>
      <c r="C757" s="81"/>
      <c r="D757" s="82"/>
      <c r="E757" s="114"/>
      <c r="F757" s="114"/>
      <c r="G757" s="101">
        <f t="shared" si="11"/>
        <v>4</v>
      </c>
    </row>
    <row r="758" spans="2:7" ht="18" thickTop="1" thickBot="1">
      <c r="B758" s="80"/>
      <c r="C758" s="81"/>
      <c r="D758" s="82"/>
      <c r="E758" s="114"/>
      <c r="F758" s="114"/>
      <c r="G758" s="101">
        <f t="shared" si="11"/>
        <v>4</v>
      </c>
    </row>
    <row r="759" spans="2:7" ht="18" thickTop="1" thickBot="1">
      <c r="B759" s="80"/>
      <c r="C759" s="81"/>
      <c r="D759" s="82"/>
      <c r="E759" s="114"/>
      <c r="F759" s="114"/>
      <c r="G759" s="101">
        <f t="shared" si="11"/>
        <v>4</v>
      </c>
    </row>
    <row r="760" spans="2:7" ht="18" thickTop="1" thickBot="1">
      <c r="B760" s="80"/>
      <c r="C760" s="81"/>
      <c r="D760" s="82"/>
      <c r="E760" s="114"/>
      <c r="F760" s="114"/>
      <c r="G760" s="101">
        <f t="shared" si="11"/>
        <v>4</v>
      </c>
    </row>
    <row r="761" spans="2:7" ht="18" thickTop="1" thickBot="1">
      <c r="B761" s="80"/>
      <c r="C761" s="81"/>
      <c r="D761" s="82"/>
      <c r="E761" s="114"/>
      <c r="F761" s="114"/>
      <c r="G761" s="101">
        <f t="shared" si="11"/>
        <v>4</v>
      </c>
    </row>
    <row r="762" spans="2:7" ht="18" thickTop="1" thickBot="1">
      <c r="B762" s="80"/>
      <c r="C762" s="81"/>
      <c r="D762" s="82"/>
      <c r="E762" s="114"/>
      <c r="F762" s="114"/>
      <c r="G762" s="101">
        <f t="shared" si="11"/>
        <v>4</v>
      </c>
    </row>
    <row r="763" spans="2:7" ht="18" thickTop="1" thickBot="1">
      <c r="B763" s="80"/>
      <c r="C763" s="81"/>
      <c r="D763" s="82"/>
      <c r="E763" s="114"/>
      <c r="F763" s="114"/>
      <c r="G763" s="101">
        <f t="shared" si="11"/>
        <v>4</v>
      </c>
    </row>
    <row r="764" spans="2:7" ht="18" thickTop="1" thickBot="1">
      <c r="B764" s="80"/>
      <c r="C764" s="81"/>
      <c r="D764" s="82"/>
      <c r="E764" s="114"/>
      <c r="F764" s="114"/>
      <c r="G764" s="101">
        <f t="shared" si="11"/>
        <v>4</v>
      </c>
    </row>
    <row r="765" spans="2:7" ht="18" thickTop="1" thickBot="1">
      <c r="B765" s="80"/>
      <c r="C765" s="81"/>
      <c r="D765" s="82"/>
      <c r="E765" s="114"/>
      <c r="F765" s="114"/>
      <c r="G765" s="101">
        <f t="shared" si="11"/>
        <v>4</v>
      </c>
    </row>
    <row r="766" spans="2:7" ht="18" thickTop="1" thickBot="1">
      <c r="B766" s="80"/>
      <c r="C766" s="81"/>
      <c r="D766" s="82"/>
      <c r="E766" s="114"/>
      <c r="F766" s="114"/>
      <c r="G766" s="101">
        <f t="shared" si="11"/>
        <v>4</v>
      </c>
    </row>
    <row r="767" spans="2:7" ht="18" thickTop="1" thickBot="1">
      <c r="B767" s="80"/>
      <c r="C767" s="81"/>
      <c r="D767" s="82"/>
      <c r="E767" s="114"/>
      <c r="F767" s="114"/>
      <c r="G767" s="101">
        <f t="shared" si="11"/>
        <v>4</v>
      </c>
    </row>
    <row r="768" spans="2:7" ht="18" thickTop="1" thickBot="1">
      <c r="B768" s="80"/>
      <c r="C768" s="81"/>
      <c r="D768" s="82"/>
      <c r="E768" s="114"/>
      <c r="F768" s="114"/>
      <c r="G768" s="101">
        <f t="shared" si="11"/>
        <v>4</v>
      </c>
    </row>
    <row r="769" spans="2:7" ht="18" thickTop="1" thickBot="1">
      <c r="B769" s="80"/>
      <c r="C769" s="81"/>
      <c r="D769" s="82"/>
      <c r="E769" s="114"/>
      <c r="F769" s="114"/>
      <c r="G769" s="101">
        <f t="shared" si="11"/>
        <v>4</v>
      </c>
    </row>
    <row r="770" spans="2:7" ht="18" thickTop="1" thickBot="1">
      <c r="B770" s="80"/>
      <c r="C770" s="81"/>
      <c r="D770" s="82"/>
      <c r="E770" s="114"/>
      <c r="F770" s="114"/>
      <c r="G770" s="101">
        <f t="shared" si="11"/>
        <v>4</v>
      </c>
    </row>
    <row r="771" spans="2:7" ht="18" thickTop="1" thickBot="1">
      <c r="B771" s="80"/>
      <c r="C771" s="81"/>
      <c r="D771" s="82"/>
      <c r="E771" s="114"/>
      <c r="F771" s="114"/>
      <c r="G771" s="101">
        <f t="shared" si="11"/>
        <v>4</v>
      </c>
    </row>
    <row r="772" spans="2:7" ht="18" thickTop="1" thickBot="1">
      <c r="B772" s="80"/>
      <c r="C772" s="81"/>
      <c r="D772" s="82"/>
      <c r="E772" s="114"/>
      <c r="F772" s="114"/>
      <c r="G772" s="101">
        <f t="shared" si="11"/>
        <v>4</v>
      </c>
    </row>
    <row r="773" spans="2:7" ht="18" thickTop="1" thickBot="1">
      <c r="B773" s="80"/>
      <c r="C773" s="81"/>
      <c r="D773" s="82"/>
      <c r="E773" s="114"/>
      <c r="F773" s="114"/>
      <c r="G773" s="101">
        <f t="shared" si="11"/>
        <v>4</v>
      </c>
    </row>
    <row r="774" spans="2:7" ht="18" thickTop="1" thickBot="1">
      <c r="B774" s="80"/>
      <c r="C774" s="81"/>
      <c r="D774" s="82"/>
      <c r="E774" s="114"/>
      <c r="F774" s="114"/>
      <c r="G774" s="101">
        <f t="shared" si="11"/>
        <v>4</v>
      </c>
    </row>
    <row r="775" spans="2:7" ht="18" thickTop="1" thickBot="1">
      <c r="B775" s="80"/>
      <c r="C775" s="81"/>
      <c r="D775" s="82"/>
      <c r="E775" s="114"/>
      <c r="F775" s="114"/>
      <c r="G775" s="101">
        <f t="shared" si="11"/>
        <v>4</v>
      </c>
    </row>
    <row r="776" spans="2:7" ht="18" thickTop="1" thickBot="1">
      <c r="B776" s="80"/>
      <c r="C776" s="81"/>
      <c r="D776" s="82"/>
      <c r="E776" s="114"/>
      <c r="F776" s="114"/>
      <c r="G776" s="101">
        <f t="shared" si="11"/>
        <v>4</v>
      </c>
    </row>
    <row r="777" spans="2:7" ht="18" thickTop="1" thickBot="1">
      <c r="B777" s="80"/>
      <c r="C777" s="81"/>
      <c r="D777" s="82"/>
      <c r="E777" s="114"/>
      <c r="F777" s="114"/>
      <c r="G777" s="101">
        <f t="shared" si="11"/>
        <v>4</v>
      </c>
    </row>
    <row r="778" spans="2:7" ht="18" thickTop="1" thickBot="1">
      <c r="B778" s="80"/>
      <c r="C778" s="81"/>
      <c r="D778" s="82"/>
      <c r="E778" s="114"/>
      <c r="F778" s="114"/>
      <c r="G778" s="101">
        <f t="shared" si="11"/>
        <v>4</v>
      </c>
    </row>
    <row r="779" spans="2:7" ht="18" thickTop="1" thickBot="1">
      <c r="B779" s="80"/>
      <c r="C779" s="81"/>
      <c r="D779" s="82"/>
      <c r="E779" s="114"/>
      <c r="F779" s="114"/>
      <c r="G779" s="101">
        <f t="shared" si="11"/>
        <v>4</v>
      </c>
    </row>
    <row r="780" spans="2:7" ht="18" thickTop="1" thickBot="1">
      <c r="B780" s="80"/>
      <c r="C780" s="81"/>
      <c r="D780" s="82"/>
      <c r="E780" s="114"/>
      <c r="F780" s="114"/>
      <c r="G780" s="101">
        <f t="shared" ref="G780:G843" si="12">G779+E780-F780</f>
        <v>4</v>
      </c>
    </row>
    <row r="781" spans="2:7" ht="18" thickTop="1" thickBot="1">
      <c r="B781" s="80"/>
      <c r="C781" s="81"/>
      <c r="D781" s="82"/>
      <c r="E781" s="114"/>
      <c r="F781" s="114"/>
      <c r="G781" s="101">
        <f t="shared" si="12"/>
        <v>4</v>
      </c>
    </row>
    <row r="782" spans="2:7" ht="18" thickTop="1" thickBot="1">
      <c r="B782" s="80"/>
      <c r="C782" s="81"/>
      <c r="D782" s="82"/>
      <c r="E782" s="114"/>
      <c r="F782" s="114"/>
      <c r="G782" s="101">
        <f t="shared" si="12"/>
        <v>4</v>
      </c>
    </row>
    <row r="783" spans="2:7" ht="18" thickTop="1" thickBot="1">
      <c r="B783" s="80"/>
      <c r="C783" s="81"/>
      <c r="D783" s="82"/>
      <c r="E783" s="114"/>
      <c r="F783" s="114"/>
      <c r="G783" s="101">
        <f t="shared" si="12"/>
        <v>4</v>
      </c>
    </row>
    <row r="784" spans="2:7" ht="18" thickTop="1" thickBot="1">
      <c r="B784" s="80"/>
      <c r="C784" s="81"/>
      <c r="D784" s="82"/>
      <c r="E784" s="114"/>
      <c r="F784" s="114"/>
      <c r="G784" s="101">
        <f t="shared" si="12"/>
        <v>4</v>
      </c>
    </row>
    <row r="785" spans="2:7" ht="18" thickTop="1" thickBot="1">
      <c r="B785" s="80"/>
      <c r="C785" s="81"/>
      <c r="D785" s="82"/>
      <c r="E785" s="114"/>
      <c r="F785" s="114"/>
      <c r="G785" s="101">
        <f t="shared" si="12"/>
        <v>4</v>
      </c>
    </row>
    <row r="786" spans="2:7" ht="18" thickTop="1" thickBot="1">
      <c r="B786" s="80"/>
      <c r="C786" s="81"/>
      <c r="D786" s="82"/>
      <c r="E786" s="114"/>
      <c r="F786" s="114"/>
      <c r="G786" s="101">
        <f t="shared" si="12"/>
        <v>4</v>
      </c>
    </row>
    <row r="787" spans="2:7" ht="18" thickTop="1" thickBot="1">
      <c r="B787" s="80"/>
      <c r="C787" s="81"/>
      <c r="D787" s="82"/>
      <c r="E787" s="114"/>
      <c r="F787" s="114"/>
      <c r="G787" s="101">
        <f t="shared" si="12"/>
        <v>4</v>
      </c>
    </row>
    <row r="788" spans="2:7" ht="18" thickTop="1" thickBot="1">
      <c r="B788" s="80"/>
      <c r="C788" s="81"/>
      <c r="D788" s="82"/>
      <c r="E788" s="114"/>
      <c r="F788" s="114"/>
      <c r="G788" s="101">
        <f t="shared" si="12"/>
        <v>4</v>
      </c>
    </row>
    <row r="789" spans="2:7" ht="18" thickTop="1" thickBot="1">
      <c r="B789" s="80"/>
      <c r="C789" s="81"/>
      <c r="D789" s="82"/>
      <c r="E789" s="114"/>
      <c r="F789" s="114"/>
      <c r="G789" s="101">
        <f t="shared" si="12"/>
        <v>4</v>
      </c>
    </row>
    <row r="790" spans="2:7" ht="18" thickTop="1" thickBot="1">
      <c r="B790" s="80"/>
      <c r="C790" s="81"/>
      <c r="D790" s="82"/>
      <c r="E790" s="114"/>
      <c r="F790" s="114"/>
      <c r="G790" s="101">
        <f t="shared" si="12"/>
        <v>4</v>
      </c>
    </row>
    <row r="791" spans="2:7" ht="18" thickTop="1" thickBot="1">
      <c r="B791" s="80"/>
      <c r="C791" s="81"/>
      <c r="D791" s="82"/>
      <c r="E791" s="114"/>
      <c r="F791" s="114"/>
      <c r="G791" s="101">
        <f t="shared" si="12"/>
        <v>4</v>
      </c>
    </row>
    <row r="792" spans="2:7" ht="18" thickTop="1" thickBot="1">
      <c r="B792" s="80"/>
      <c r="C792" s="81"/>
      <c r="D792" s="82"/>
      <c r="E792" s="114"/>
      <c r="F792" s="114"/>
      <c r="G792" s="101">
        <f t="shared" si="12"/>
        <v>4</v>
      </c>
    </row>
    <row r="793" spans="2:7" ht="18" thickTop="1" thickBot="1">
      <c r="B793" s="80"/>
      <c r="C793" s="81"/>
      <c r="D793" s="82"/>
      <c r="E793" s="114"/>
      <c r="F793" s="114"/>
      <c r="G793" s="101">
        <f t="shared" si="12"/>
        <v>4</v>
      </c>
    </row>
    <row r="794" spans="2:7" ht="18" thickTop="1" thickBot="1">
      <c r="B794" s="80"/>
      <c r="C794" s="81"/>
      <c r="D794" s="82"/>
      <c r="E794" s="114"/>
      <c r="F794" s="114"/>
      <c r="G794" s="101">
        <f t="shared" si="12"/>
        <v>4</v>
      </c>
    </row>
    <row r="795" spans="2:7" ht="18" thickTop="1" thickBot="1">
      <c r="B795" s="80"/>
      <c r="C795" s="81"/>
      <c r="D795" s="82"/>
      <c r="E795" s="114"/>
      <c r="F795" s="114"/>
      <c r="G795" s="101">
        <f t="shared" si="12"/>
        <v>4</v>
      </c>
    </row>
    <row r="796" spans="2:7" ht="18" thickTop="1" thickBot="1">
      <c r="B796" s="80"/>
      <c r="C796" s="81"/>
      <c r="D796" s="82"/>
      <c r="E796" s="114"/>
      <c r="F796" s="114"/>
      <c r="G796" s="101">
        <f t="shared" si="12"/>
        <v>4</v>
      </c>
    </row>
    <row r="797" spans="2:7" ht="18" thickTop="1" thickBot="1">
      <c r="B797" s="80"/>
      <c r="C797" s="81"/>
      <c r="D797" s="82"/>
      <c r="E797" s="114"/>
      <c r="F797" s="114"/>
      <c r="G797" s="101">
        <f t="shared" si="12"/>
        <v>4</v>
      </c>
    </row>
    <row r="798" spans="2:7" ht="18" thickTop="1" thickBot="1">
      <c r="B798" s="80"/>
      <c r="C798" s="81"/>
      <c r="D798" s="82"/>
      <c r="E798" s="114"/>
      <c r="F798" s="114"/>
      <c r="G798" s="101">
        <f t="shared" si="12"/>
        <v>4</v>
      </c>
    </row>
    <row r="799" spans="2:7" ht="18" thickTop="1" thickBot="1">
      <c r="B799" s="80"/>
      <c r="C799" s="81"/>
      <c r="D799" s="82"/>
      <c r="E799" s="114"/>
      <c r="F799" s="114"/>
      <c r="G799" s="101">
        <f t="shared" si="12"/>
        <v>4</v>
      </c>
    </row>
    <row r="800" spans="2:7" ht="18" thickTop="1" thickBot="1">
      <c r="B800" s="80"/>
      <c r="C800" s="81"/>
      <c r="D800" s="82"/>
      <c r="E800" s="114"/>
      <c r="F800" s="114"/>
      <c r="G800" s="101">
        <f t="shared" si="12"/>
        <v>4</v>
      </c>
    </row>
    <row r="801" spans="2:7" ht="18" thickTop="1" thickBot="1">
      <c r="B801" s="80"/>
      <c r="C801" s="81"/>
      <c r="D801" s="82"/>
      <c r="E801" s="114"/>
      <c r="F801" s="114"/>
      <c r="G801" s="101">
        <f t="shared" si="12"/>
        <v>4</v>
      </c>
    </row>
    <row r="802" spans="2:7" ht="18" thickTop="1" thickBot="1">
      <c r="B802" s="80"/>
      <c r="C802" s="81"/>
      <c r="D802" s="82"/>
      <c r="E802" s="114"/>
      <c r="F802" s="114"/>
      <c r="G802" s="101">
        <f t="shared" si="12"/>
        <v>4</v>
      </c>
    </row>
    <row r="803" spans="2:7" ht="18" thickTop="1" thickBot="1">
      <c r="B803" s="80"/>
      <c r="C803" s="81"/>
      <c r="D803" s="82"/>
      <c r="E803" s="114"/>
      <c r="F803" s="114"/>
      <c r="G803" s="101">
        <f t="shared" si="12"/>
        <v>4</v>
      </c>
    </row>
    <row r="804" spans="2:7" ht="18" thickTop="1" thickBot="1">
      <c r="B804" s="80"/>
      <c r="C804" s="81"/>
      <c r="D804" s="82"/>
      <c r="E804" s="114"/>
      <c r="F804" s="114"/>
      <c r="G804" s="101">
        <f t="shared" si="12"/>
        <v>4</v>
      </c>
    </row>
    <row r="805" spans="2:7" ht="18" thickTop="1" thickBot="1">
      <c r="B805" s="80"/>
      <c r="C805" s="81"/>
      <c r="D805" s="82"/>
      <c r="E805" s="114"/>
      <c r="F805" s="114"/>
      <c r="G805" s="101">
        <f t="shared" si="12"/>
        <v>4</v>
      </c>
    </row>
    <row r="806" spans="2:7" ht="18" thickTop="1" thickBot="1">
      <c r="B806" s="80"/>
      <c r="C806" s="81"/>
      <c r="D806" s="82"/>
      <c r="E806" s="114"/>
      <c r="F806" s="114"/>
      <c r="G806" s="101">
        <f t="shared" si="12"/>
        <v>4</v>
      </c>
    </row>
    <row r="807" spans="2:7" ht="18" thickTop="1" thickBot="1">
      <c r="B807" s="80"/>
      <c r="C807" s="81"/>
      <c r="D807" s="82"/>
      <c r="E807" s="114"/>
      <c r="F807" s="114"/>
      <c r="G807" s="101">
        <f t="shared" si="12"/>
        <v>4</v>
      </c>
    </row>
    <row r="808" spans="2:7" ht="18" thickTop="1" thickBot="1">
      <c r="B808" s="80"/>
      <c r="C808" s="81"/>
      <c r="D808" s="82"/>
      <c r="E808" s="114"/>
      <c r="F808" s="114"/>
      <c r="G808" s="101">
        <f t="shared" si="12"/>
        <v>4</v>
      </c>
    </row>
    <row r="809" spans="2:7" ht="18" thickTop="1" thickBot="1">
      <c r="B809" s="80"/>
      <c r="C809" s="81"/>
      <c r="D809" s="82"/>
      <c r="E809" s="114"/>
      <c r="F809" s="114"/>
      <c r="G809" s="101">
        <f t="shared" si="12"/>
        <v>4</v>
      </c>
    </row>
    <row r="810" spans="2:7" ht="18" thickTop="1" thickBot="1">
      <c r="B810" s="80"/>
      <c r="C810" s="81"/>
      <c r="D810" s="82"/>
      <c r="E810" s="114"/>
      <c r="F810" s="114"/>
      <c r="G810" s="101">
        <f t="shared" si="12"/>
        <v>4</v>
      </c>
    </row>
    <row r="811" spans="2:7" ht="18" thickTop="1" thickBot="1">
      <c r="B811" s="80"/>
      <c r="C811" s="81"/>
      <c r="D811" s="82"/>
      <c r="E811" s="114"/>
      <c r="F811" s="114"/>
      <c r="G811" s="101">
        <f t="shared" si="12"/>
        <v>4</v>
      </c>
    </row>
    <row r="812" spans="2:7" ht="18" thickTop="1" thickBot="1">
      <c r="B812" s="80"/>
      <c r="C812" s="81"/>
      <c r="D812" s="82"/>
      <c r="E812" s="114"/>
      <c r="F812" s="114"/>
      <c r="G812" s="101">
        <f t="shared" si="12"/>
        <v>4</v>
      </c>
    </row>
    <row r="813" spans="2:7" ht="18" thickTop="1" thickBot="1">
      <c r="B813" s="80"/>
      <c r="C813" s="81"/>
      <c r="D813" s="82"/>
      <c r="E813" s="114"/>
      <c r="F813" s="114"/>
      <c r="G813" s="101">
        <f t="shared" si="12"/>
        <v>4</v>
      </c>
    </row>
    <row r="814" spans="2:7" ht="18" thickTop="1" thickBot="1">
      <c r="B814" s="80"/>
      <c r="C814" s="81"/>
      <c r="D814" s="82"/>
      <c r="E814" s="114"/>
      <c r="F814" s="114"/>
      <c r="G814" s="101">
        <f t="shared" si="12"/>
        <v>4</v>
      </c>
    </row>
    <row r="815" spans="2:7" ht="18" thickTop="1" thickBot="1">
      <c r="B815" s="80"/>
      <c r="C815" s="81"/>
      <c r="D815" s="82"/>
      <c r="E815" s="114"/>
      <c r="F815" s="114"/>
      <c r="G815" s="101">
        <f t="shared" si="12"/>
        <v>4</v>
      </c>
    </row>
    <row r="816" spans="2:7" ht="18" thickTop="1" thickBot="1">
      <c r="B816" s="80"/>
      <c r="C816" s="81"/>
      <c r="D816" s="82"/>
      <c r="E816" s="114"/>
      <c r="F816" s="114"/>
      <c r="G816" s="101">
        <f t="shared" si="12"/>
        <v>4</v>
      </c>
    </row>
    <row r="817" spans="2:7" ht="18" thickTop="1" thickBot="1">
      <c r="B817" s="80"/>
      <c r="C817" s="81"/>
      <c r="D817" s="82"/>
      <c r="E817" s="114"/>
      <c r="F817" s="114"/>
      <c r="G817" s="101">
        <f t="shared" si="12"/>
        <v>4</v>
      </c>
    </row>
    <row r="818" spans="2:7" ht="18" thickTop="1" thickBot="1">
      <c r="B818" s="80"/>
      <c r="C818" s="81"/>
      <c r="D818" s="82"/>
      <c r="E818" s="114"/>
      <c r="F818" s="114"/>
      <c r="G818" s="101">
        <f t="shared" si="12"/>
        <v>4</v>
      </c>
    </row>
    <row r="819" spans="2:7" ht="18" thickTop="1" thickBot="1">
      <c r="B819" s="80"/>
      <c r="C819" s="81"/>
      <c r="D819" s="82"/>
      <c r="E819" s="114"/>
      <c r="F819" s="114"/>
      <c r="G819" s="101">
        <f t="shared" si="12"/>
        <v>4</v>
      </c>
    </row>
    <row r="820" spans="2:7" ht="18" thickTop="1" thickBot="1">
      <c r="B820" s="80"/>
      <c r="C820" s="81"/>
      <c r="D820" s="82"/>
      <c r="E820" s="114"/>
      <c r="F820" s="114"/>
      <c r="G820" s="101">
        <f t="shared" si="12"/>
        <v>4</v>
      </c>
    </row>
    <row r="821" spans="2:7" ht="18" thickTop="1" thickBot="1">
      <c r="B821" s="80"/>
      <c r="C821" s="81"/>
      <c r="D821" s="82"/>
      <c r="E821" s="114"/>
      <c r="F821" s="114"/>
      <c r="G821" s="101">
        <f t="shared" si="12"/>
        <v>4</v>
      </c>
    </row>
    <row r="822" spans="2:7" ht="18" thickTop="1" thickBot="1">
      <c r="B822" s="80"/>
      <c r="C822" s="81"/>
      <c r="D822" s="82"/>
      <c r="E822" s="114"/>
      <c r="F822" s="114"/>
      <c r="G822" s="101">
        <f t="shared" si="12"/>
        <v>4</v>
      </c>
    </row>
    <row r="823" spans="2:7" ht="18" thickTop="1" thickBot="1">
      <c r="B823" s="80"/>
      <c r="C823" s="81"/>
      <c r="D823" s="82"/>
      <c r="E823" s="114"/>
      <c r="F823" s="114"/>
      <c r="G823" s="101">
        <f t="shared" si="12"/>
        <v>4</v>
      </c>
    </row>
    <row r="824" spans="2:7" ht="18" thickTop="1" thickBot="1">
      <c r="B824" s="80"/>
      <c r="C824" s="81"/>
      <c r="D824" s="82"/>
      <c r="E824" s="114"/>
      <c r="F824" s="114"/>
      <c r="G824" s="101">
        <f t="shared" si="12"/>
        <v>4</v>
      </c>
    </row>
    <row r="825" spans="2:7" ht="18" thickTop="1" thickBot="1">
      <c r="B825" s="80"/>
      <c r="C825" s="81"/>
      <c r="D825" s="82"/>
      <c r="E825" s="114"/>
      <c r="F825" s="114"/>
      <c r="G825" s="101">
        <f t="shared" si="12"/>
        <v>4</v>
      </c>
    </row>
    <row r="826" spans="2:7" ht="18" thickTop="1" thickBot="1">
      <c r="B826" s="80"/>
      <c r="C826" s="81"/>
      <c r="D826" s="82"/>
      <c r="E826" s="114"/>
      <c r="F826" s="114"/>
      <c r="G826" s="101">
        <f t="shared" si="12"/>
        <v>4</v>
      </c>
    </row>
    <row r="827" spans="2:7" ht="18" thickTop="1" thickBot="1">
      <c r="B827" s="80"/>
      <c r="C827" s="81"/>
      <c r="D827" s="82"/>
      <c r="E827" s="114"/>
      <c r="F827" s="114"/>
      <c r="G827" s="101">
        <f t="shared" si="12"/>
        <v>4</v>
      </c>
    </row>
    <row r="828" spans="2:7" ht="18" thickTop="1" thickBot="1">
      <c r="B828" s="80"/>
      <c r="C828" s="81"/>
      <c r="D828" s="82"/>
      <c r="E828" s="114"/>
      <c r="F828" s="114"/>
      <c r="G828" s="101">
        <f t="shared" si="12"/>
        <v>4</v>
      </c>
    </row>
    <row r="829" spans="2:7" ht="18" thickTop="1" thickBot="1">
      <c r="B829" s="80"/>
      <c r="C829" s="81"/>
      <c r="D829" s="82"/>
      <c r="E829" s="114"/>
      <c r="F829" s="114"/>
      <c r="G829" s="101">
        <f t="shared" si="12"/>
        <v>4</v>
      </c>
    </row>
    <row r="830" spans="2:7" ht="18" thickTop="1" thickBot="1">
      <c r="B830" s="80"/>
      <c r="C830" s="81"/>
      <c r="D830" s="82"/>
      <c r="E830" s="114"/>
      <c r="F830" s="114"/>
      <c r="G830" s="101">
        <f t="shared" si="12"/>
        <v>4</v>
      </c>
    </row>
    <row r="831" spans="2:7" ht="18" thickTop="1" thickBot="1">
      <c r="B831" s="80"/>
      <c r="C831" s="81"/>
      <c r="D831" s="82"/>
      <c r="E831" s="114"/>
      <c r="F831" s="114"/>
      <c r="G831" s="101">
        <f t="shared" si="12"/>
        <v>4</v>
      </c>
    </row>
    <row r="832" spans="2:7" ht="18" thickTop="1" thickBot="1">
      <c r="B832" s="80"/>
      <c r="C832" s="81"/>
      <c r="D832" s="82"/>
      <c r="E832" s="114"/>
      <c r="F832" s="114"/>
      <c r="G832" s="101">
        <f t="shared" si="12"/>
        <v>4</v>
      </c>
    </row>
    <row r="833" spans="2:7" ht="18" thickTop="1" thickBot="1">
      <c r="B833" s="80"/>
      <c r="C833" s="81"/>
      <c r="D833" s="82"/>
      <c r="E833" s="114"/>
      <c r="F833" s="114"/>
      <c r="G833" s="101">
        <f t="shared" si="12"/>
        <v>4</v>
      </c>
    </row>
    <row r="834" spans="2:7" ht="18" thickTop="1" thickBot="1">
      <c r="B834" s="80"/>
      <c r="C834" s="81"/>
      <c r="D834" s="82"/>
      <c r="E834" s="114"/>
      <c r="F834" s="114"/>
      <c r="G834" s="101">
        <f t="shared" si="12"/>
        <v>4</v>
      </c>
    </row>
    <row r="835" spans="2:7" ht="18" thickTop="1" thickBot="1">
      <c r="B835" s="80"/>
      <c r="C835" s="81"/>
      <c r="D835" s="82"/>
      <c r="E835" s="114"/>
      <c r="F835" s="114"/>
      <c r="G835" s="101">
        <f t="shared" si="12"/>
        <v>4</v>
      </c>
    </row>
    <row r="836" spans="2:7" ht="18" thickTop="1" thickBot="1">
      <c r="B836" s="80"/>
      <c r="C836" s="81"/>
      <c r="D836" s="82"/>
      <c r="E836" s="114"/>
      <c r="F836" s="114"/>
      <c r="G836" s="101">
        <f t="shared" si="12"/>
        <v>4</v>
      </c>
    </row>
    <row r="837" spans="2:7" ht="18" thickTop="1" thickBot="1">
      <c r="B837" s="80"/>
      <c r="C837" s="81"/>
      <c r="D837" s="82"/>
      <c r="E837" s="114"/>
      <c r="F837" s="114"/>
      <c r="G837" s="101">
        <f t="shared" si="12"/>
        <v>4</v>
      </c>
    </row>
    <row r="838" spans="2:7" ht="18" thickTop="1" thickBot="1">
      <c r="B838" s="80"/>
      <c r="C838" s="81"/>
      <c r="D838" s="82"/>
      <c r="E838" s="114"/>
      <c r="F838" s="114"/>
      <c r="G838" s="101">
        <f t="shared" si="12"/>
        <v>4</v>
      </c>
    </row>
    <row r="839" spans="2:7" ht="18" thickTop="1" thickBot="1">
      <c r="B839" s="80"/>
      <c r="C839" s="81"/>
      <c r="D839" s="82"/>
      <c r="E839" s="114"/>
      <c r="F839" s="114"/>
      <c r="G839" s="101">
        <f t="shared" si="12"/>
        <v>4</v>
      </c>
    </row>
    <row r="840" spans="2:7" ht="18" thickTop="1" thickBot="1">
      <c r="B840" s="80"/>
      <c r="C840" s="81"/>
      <c r="D840" s="82"/>
      <c r="E840" s="114"/>
      <c r="F840" s="114"/>
      <c r="G840" s="101">
        <f t="shared" si="12"/>
        <v>4</v>
      </c>
    </row>
    <row r="841" spans="2:7" ht="18" thickTop="1" thickBot="1">
      <c r="B841" s="80"/>
      <c r="C841" s="81"/>
      <c r="D841" s="82"/>
      <c r="E841" s="114"/>
      <c r="F841" s="114"/>
      <c r="G841" s="101">
        <f t="shared" si="12"/>
        <v>4</v>
      </c>
    </row>
    <row r="842" spans="2:7" ht="18" thickTop="1" thickBot="1">
      <c r="B842" s="80"/>
      <c r="C842" s="81"/>
      <c r="D842" s="82"/>
      <c r="E842" s="114"/>
      <c r="F842" s="114"/>
      <c r="G842" s="101">
        <f t="shared" si="12"/>
        <v>4</v>
      </c>
    </row>
    <row r="843" spans="2:7" ht="18" thickTop="1" thickBot="1">
      <c r="B843" s="80"/>
      <c r="C843" s="81"/>
      <c r="D843" s="82"/>
      <c r="E843" s="114"/>
      <c r="F843" s="114"/>
      <c r="G843" s="101">
        <f t="shared" si="12"/>
        <v>4</v>
      </c>
    </row>
    <row r="844" spans="2:7" ht="18" thickTop="1" thickBot="1">
      <c r="B844" s="80"/>
      <c r="C844" s="81"/>
      <c r="D844" s="82"/>
      <c r="E844" s="114"/>
      <c r="F844" s="114"/>
      <c r="G844" s="101">
        <f t="shared" ref="G844:G899" si="13">G843+E844-F844</f>
        <v>4</v>
      </c>
    </row>
    <row r="845" spans="2:7" ht="18" thickTop="1" thickBot="1">
      <c r="B845" s="80"/>
      <c r="C845" s="81"/>
      <c r="D845" s="82"/>
      <c r="E845" s="114"/>
      <c r="F845" s="114"/>
      <c r="G845" s="101">
        <f t="shared" si="13"/>
        <v>4</v>
      </c>
    </row>
    <row r="846" spans="2:7" ht="18" thickTop="1" thickBot="1">
      <c r="B846" s="80"/>
      <c r="C846" s="81"/>
      <c r="D846" s="82"/>
      <c r="E846" s="114"/>
      <c r="F846" s="114"/>
      <c r="G846" s="101">
        <f t="shared" si="13"/>
        <v>4</v>
      </c>
    </row>
    <row r="847" spans="2:7" ht="18" thickTop="1" thickBot="1">
      <c r="B847" s="80"/>
      <c r="C847" s="81"/>
      <c r="D847" s="82"/>
      <c r="E847" s="114"/>
      <c r="F847" s="114"/>
      <c r="G847" s="101">
        <f t="shared" si="13"/>
        <v>4</v>
      </c>
    </row>
    <row r="848" spans="2:7" ht="18" thickTop="1" thickBot="1">
      <c r="B848" s="80"/>
      <c r="C848" s="81"/>
      <c r="D848" s="82"/>
      <c r="E848" s="114"/>
      <c r="F848" s="114"/>
      <c r="G848" s="101">
        <f t="shared" si="13"/>
        <v>4</v>
      </c>
    </row>
    <row r="849" spans="2:7" ht="18" thickTop="1" thickBot="1">
      <c r="B849" s="80"/>
      <c r="C849" s="81"/>
      <c r="D849" s="82"/>
      <c r="E849" s="114"/>
      <c r="F849" s="114"/>
      <c r="G849" s="101">
        <f t="shared" si="13"/>
        <v>4</v>
      </c>
    </row>
    <row r="850" spans="2:7" ht="18" thickTop="1" thickBot="1">
      <c r="B850" s="80"/>
      <c r="C850" s="81"/>
      <c r="D850" s="82"/>
      <c r="E850" s="114"/>
      <c r="F850" s="114"/>
      <c r="G850" s="101">
        <f t="shared" si="13"/>
        <v>4</v>
      </c>
    </row>
    <row r="851" spans="2:7" ht="18" thickTop="1" thickBot="1">
      <c r="B851" s="80"/>
      <c r="C851" s="81"/>
      <c r="D851" s="82"/>
      <c r="E851" s="114"/>
      <c r="F851" s="114"/>
      <c r="G851" s="101">
        <f t="shared" si="13"/>
        <v>4</v>
      </c>
    </row>
    <row r="852" spans="2:7" ht="18" thickTop="1" thickBot="1">
      <c r="B852" s="80"/>
      <c r="C852" s="81"/>
      <c r="D852" s="82"/>
      <c r="E852" s="114"/>
      <c r="F852" s="114"/>
      <c r="G852" s="101">
        <f t="shared" si="13"/>
        <v>4</v>
      </c>
    </row>
    <row r="853" spans="2:7" ht="18" thickTop="1" thickBot="1">
      <c r="B853" s="80"/>
      <c r="C853" s="81"/>
      <c r="D853" s="82"/>
      <c r="E853" s="114"/>
      <c r="F853" s="114"/>
      <c r="G853" s="101">
        <f t="shared" si="13"/>
        <v>4</v>
      </c>
    </row>
    <row r="854" spans="2:7" ht="18" thickTop="1" thickBot="1">
      <c r="B854" s="80"/>
      <c r="C854" s="81"/>
      <c r="D854" s="82"/>
      <c r="E854" s="114"/>
      <c r="F854" s="114"/>
      <c r="G854" s="101">
        <f t="shared" si="13"/>
        <v>4</v>
      </c>
    </row>
    <row r="855" spans="2:7" ht="18" thickTop="1" thickBot="1">
      <c r="B855" s="80"/>
      <c r="C855" s="81"/>
      <c r="D855" s="82"/>
      <c r="E855" s="114"/>
      <c r="F855" s="114"/>
      <c r="G855" s="101">
        <f t="shared" si="13"/>
        <v>4</v>
      </c>
    </row>
    <row r="856" spans="2:7" ht="18" thickTop="1" thickBot="1">
      <c r="B856" s="80"/>
      <c r="C856" s="81"/>
      <c r="D856" s="82"/>
      <c r="E856" s="114"/>
      <c r="F856" s="114"/>
      <c r="G856" s="101">
        <f t="shared" si="13"/>
        <v>4</v>
      </c>
    </row>
    <row r="857" spans="2:7" ht="18" thickTop="1" thickBot="1">
      <c r="B857" s="80"/>
      <c r="C857" s="81"/>
      <c r="D857" s="82"/>
      <c r="E857" s="114"/>
      <c r="F857" s="114"/>
      <c r="G857" s="101">
        <f t="shared" si="13"/>
        <v>4</v>
      </c>
    </row>
    <row r="858" spans="2:7" ht="18" thickTop="1" thickBot="1">
      <c r="B858" s="80"/>
      <c r="C858" s="81"/>
      <c r="D858" s="82"/>
      <c r="E858" s="114"/>
      <c r="F858" s="114"/>
      <c r="G858" s="101">
        <f t="shared" si="13"/>
        <v>4</v>
      </c>
    </row>
    <row r="859" spans="2:7" ht="18" thickTop="1" thickBot="1">
      <c r="B859" s="80"/>
      <c r="C859" s="81"/>
      <c r="D859" s="82"/>
      <c r="E859" s="114"/>
      <c r="F859" s="114"/>
      <c r="G859" s="101">
        <f t="shared" si="13"/>
        <v>4</v>
      </c>
    </row>
    <row r="860" spans="2:7" ht="18" thickTop="1" thickBot="1">
      <c r="B860" s="80"/>
      <c r="C860" s="81"/>
      <c r="D860" s="82"/>
      <c r="E860" s="114"/>
      <c r="F860" s="114"/>
      <c r="G860" s="101">
        <f t="shared" si="13"/>
        <v>4</v>
      </c>
    </row>
    <row r="861" spans="2:7" ht="18" thickTop="1" thickBot="1">
      <c r="B861" s="80"/>
      <c r="C861" s="81"/>
      <c r="D861" s="82"/>
      <c r="E861" s="114"/>
      <c r="F861" s="114"/>
      <c r="G861" s="101">
        <f t="shared" si="13"/>
        <v>4</v>
      </c>
    </row>
    <row r="862" spans="2:7" ht="18" thickTop="1" thickBot="1">
      <c r="B862" s="80"/>
      <c r="C862" s="81"/>
      <c r="D862" s="82"/>
      <c r="E862" s="114"/>
      <c r="F862" s="114"/>
      <c r="G862" s="101">
        <f t="shared" si="13"/>
        <v>4</v>
      </c>
    </row>
    <row r="863" spans="2:7" ht="18" thickTop="1" thickBot="1">
      <c r="B863" s="80"/>
      <c r="C863" s="81"/>
      <c r="D863" s="82"/>
      <c r="E863" s="114"/>
      <c r="F863" s="114"/>
      <c r="G863" s="101">
        <f t="shared" si="13"/>
        <v>4</v>
      </c>
    </row>
    <row r="864" spans="2:7" ht="18" thickTop="1" thickBot="1">
      <c r="B864" s="80"/>
      <c r="C864" s="81"/>
      <c r="D864" s="82"/>
      <c r="E864" s="114"/>
      <c r="F864" s="114"/>
      <c r="G864" s="101">
        <f t="shared" si="13"/>
        <v>4</v>
      </c>
    </row>
    <row r="865" spans="2:7" ht="18" thickTop="1" thickBot="1">
      <c r="B865" s="80"/>
      <c r="C865" s="81"/>
      <c r="D865" s="82"/>
      <c r="E865" s="114"/>
      <c r="F865" s="114"/>
      <c r="G865" s="101">
        <f t="shared" si="13"/>
        <v>4</v>
      </c>
    </row>
    <row r="866" spans="2:7" ht="18" thickTop="1" thickBot="1">
      <c r="B866" s="80"/>
      <c r="C866" s="81"/>
      <c r="D866" s="82"/>
      <c r="E866" s="114"/>
      <c r="F866" s="114"/>
      <c r="G866" s="101">
        <f t="shared" si="13"/>
        <v>4</v>
      </c>
    </row>
    <row r="867" spans="2:7" ht="18" thickTop="1" thickBot="1">
      <c r="B867" s="80"/>
      <c r="C867" s="81"/>
      <c r="D867" s="82"/>
      <c r="E867" s="114"/>
      <c r="F867" s="114"/>
      <c r="G867" s="101">
        <f t="shared" si="13"/>
        <v>4</v>
      </c>
    </row>
    <row r="868" spans="2:7" ht="18" thickTop="1" thickBot="1">
      <c r="B868" s="80"/>
      <c r="C868" s="81"/>
      <c r="D868" s="82"/>
      <c r="E868" s="114"/>
      <c r="F868" s="114"/>
      <c r="G868" s="101">
        <f t="shared" si="13"/>
        <v>4</v>
      </c>
    </row>
    <row r="869" spans="2:7" ht="18" thickTop="1" thickBot="1">
      <c r="B869" s="80"/>
      <c r="C869" s="81"/>
      <c r="D869" s="82"/>
      <c r="E869" s="114"/>
      <c r="F869" s="114"/>
      <c r="G869" s="101">
        <f t="shared" si="13"/>
        <v>4</v>
      </c>
    </row>
    <row r="870" spans="2:7" ht="18" thickTop="1" thickBot="1">
      <c r="B870" s="80"/>
      <c r="C870" s="81"/>
      <c r="D870" s="82"/>
      <c r="E870" s="114"/>
      <c r="F870" s="114"/>
      <c r="G870" s="101">
        <f t="shared" si="13"/>
        <v>4</v>
      </c>
    </row>
    <row r="871" spans="2:7" ht="18" thickTop="1" thickBot="1">
      <c r="B871" s="80"/>
      <c r="C871" s="81"/>
      <c r="D871" s="82"/>
      <c r="E871" s="114"/>
      <c r="F871" s="114"/>
      <c r="G871" s="101">
        <f t="shared" si="13"/>
        <v>4</v>
      </c>
    </row>
    <row r="872" spans="2:7" ht="18" thickTop="1" thickBot="1">
      <c r="B872" s="80"/>
      <c r="C872" s="81"/>
      <c r="D872" s="82"/>
      <c r="E872" s="114"/>
      <c r="F872" s="114"/>
      <c r="G872" s="101">
        <f t="shared" si="13"/>
        <v>4</v>
      </c>
    </row>
    <row r="873" spans="2:7" ht="18" thickTop="1" thickBot="1">
      <c r="B873" s="80"/>
      <c r="C873" s="81"/>
      <c r="D873" s="82"/>
      <c r="E873" s="114"/>
      <c r="F873" s="114"/>
      <c r="G873" s="101">
        <f t="shared" si="13"/>
        <v>4</v>
      </c>
    </row>
    <row r="874" spans="2:7" ht="18" thickTop="1" thickBot="1">
      <c r="B874" s="80"/>
      <c r="C874" s="81"/>
      <c r="D874" s="82"/>
      <c r="E874" s="114"/>
      <c r="F874" s="114"/>
      <c r="G874" s="101">
        <f t="shared" si="13"/>
        <v>4</v>
      </c>
    </row>
    <row r="875" spans="2:7" ht="18" thickTop="1" thickBot="1">
      <c r="B875" s="80"/>
      <c r="C875" s="81"/>
      <c r="D875" s="82"/>
      <c r="E875" s="114"/>
      <c r="F875" s="114"/>
      <c r="G875" s="101">
        <f t="shared" si="13"/>
        <v>4</v>
      </c>
    </row>
    <row r="876" spans="2:7" ht="18" thickTop="1" thickBot="1">
      <c r="B876" s="80"/>
      <c r="C876" s="81"/>
      <c r="D876" s="82"/>
      <c r="E876" s="114"/>
      <c r="F876" s="114"/>
      <c r="G876" s="101">
        <f t="shared" si="13"/>
        <v>4</v>
      </c>
    </row>
    <row r="877" spans="2:7" ht="18" thickTop="1" thickBot="1">
      <c r="B877" s="80"/>
      <c r="C877" s="81"/>
      <c r="D877" s="82"/>
      <c r="E877" s="114"/>
      <c r="F877" s="114"/>
      <c r="G877" s="101">
        <f t="shared" si="13"/>
        <v>4</v>
      </c>
    </row>
    <row r="878" spans="2:7" ht="18" thickTop="1" thickBot="1">
      <c r="B878" s="80"/>
      <c r="C878" s="81"/>
      <c r="D878" s="82"/>
      <c r="E878" s="114"/>
      <c r="F878" s="114"/>
      <c r="G878" s="101">
        <f t="shared" si="13"/>
        <v>4</v>
      </c>
    </row>
    <row r="879" spans="2:7" ht="18" thickTop="1" thickBot="1">
      <c r="B879" s="80"/>
      <c r="C879" s="81"/>
      <c r="D879" s="82"/>
      <c r="E879" s="114"/>
      <c r="F879" s="114"/>
      <c r="G879" s="101">
        <f t="shared" si="13"/>
        <v>4</v>
      </c>
    </row>
    <row r="880" spans="2:7" ht="18" thickTop="1" thickBot="1">
      <c r="B880" s="80"/>
      <c r="C880" s="81"/>
      <c r="D880" s="82"/>
      <c r="E880" s="114"/>
      <c r="F880" s="114"/>
      <c r="G880" s="101">
        <f t="shared" si="13"/>
        <v>4</v>
      </c>
    </row>
    <row r="881" spans="2:7" ht="18" thickTop="1" thickBot="1">
      <c r="B881" s="80"/>
      <c r="C881" s="81"/>
      <c r="D881" s="82"/>
      <c r="E881" s="114"/>
      <c r="F881" s="114"/>
      <c r="G881" s="101">
        <f t="shared" si="13"/>
        <v>4</v>
      </c>
    </row>
    <row r="882" spans="2:7" ht="18" thickTop="1" thickBot="1">
      <c r="B882" s="80"/>
      <c r="C882" s="81"/>
      <c r="D882" s="82"/>
      <c r="E882" s="114"/>
      <c r="F882" s="114"/>
      <c r="G882" s="101">
        <f t="shared" si="13"/>
        <v>4</v>
      </c>
    </row>
    <row r="883" spans="2:7" ht="18" thickTop="1" thickBot="1">
      <c r="B883" s="80"/>
      <c r="C883" s="81"/>
      <c r="D883" s="82"/>
      <c r="E883" s="114"/>
      <c r="F883" s="114"/>
      <c r="G883" s="101">
        <f t="shared" si="13"/>
        <v>4</v>
      </c>
    </row>
    <row r="884" spans="2:7" ht="18" thickTop="1" thickBot="1">
      <c r="B884" s="80"/>
      <c r="C884" s="81"/>
      <c r="D884" s="82"/>
      <c r="E884" s="114"/>
      <c r="F884" s="114"/>
      <c r="G884" s="101">
        <f t="shared" si="13"/>
        <v>4</v>
      </c>
    </row>
    <row r="885" spans="2:7" ht="18" thickTop="1" thickBot="1">
      <c r="B885" s="80"/>
      <c r="C885" s="81"/>
      <c r="D885" s="82"/>
      <c r="E885" s="114"/>
      <c r="F885" s="114"/>
      <c r="G885" s="101">
        <f t="shared" si="13"/>
        <v>4</v>
      </c>
    </row>
    <row r="886" spans="2:7" ht="18" thickTop="1" thickBot="1">
      <c r="B886" s="80"/>
      <c r="C886" s="81"/>
      <c r="D886" s="82"/>
      <c r="E886" s="114"/>
      <c r="F886" s="114"/>
      <c r="G886" s="101">
        <f t="shared" si="13"/>
        <v>4</v>
      </c>
    </row>
    <row r="887" spans="2:7" ht="18" thickTop="1" thickBot="1">
      <c r="B887" s="80"/>
      <c r="C887" s="81"/>
      <c r="D887" s="82"/>
      <c r="E887" s="114"/>
      <c r="F887" s="114"/>
      <c r="G887" s="101">
        <f t="shared" si="13"/>
        <v>4</v>
      </c>
    </row>
    <row r="888" spans="2:7" ht="18" thickTop="1" thickBot="1">
      <c r="B888" s="80"/>
      <c r="C888" s="81"/>
      <c r="D888" s="82"/>
      <c r="E888" s="114"/>
      <c r="F888" s="114"/>
      <c r="G888" s="101">
        <f t="shared" si="13"/>
        <v>4</v>
      </c>
    </row>
    <row r="889" spans="2:7" ht="18" thickTop="1" thickBot="1">
      <c r="B889" s="80"/>
      <c r="C889" s="81"/>
      <c r="D889" s="82"/>
      <c r="E889" s="114"/>
      <c r="F889" s="114"/>
      <c r="G889" s="101">
        <f t="shared" si="13"/>
        <v>4</v>
      </c>
    </row>
    <row r="890" spans="2:7" ht="18" thickTop="1" thickBot="1">
      <c r="B890" s="80"/>
      <c r="C890" s="81"/>
      <c r="D890" s="82"/>
      <c r="E890" s="114"/>
      <c r="F890" s="114"/>
      <c r="G890" s="101">
        <f t="shared" si="13"/>
        <v>4</v>
      </c>
    </row>
    <row r="891" spans="2:7" ht="18" thickTop="1" thickBot="1">
      <c r="B891" s="80"/>
      <c r="C891" s="81"/>
      <c r="D891" s="82"/>
      <c r="E891" s="114"/>
      <c r="F891" s="114"/>
      <c r="G891" s="101">
        <f t="shared" si="13"/>
        <v>4</v>
      </c>
    </row>
    <row r="892" spans="2:7" ht="18" thickTop="1" thickBot="1">
      <c r="B892" s="80"/>
      <c r="C892" s="81"/>
      <c r="D892" s="82"/>
      <c r="E892" s="114"/>
      <c r="F892" s="114"/>
      <c r="G892" s="101">
        <f t="shared" si="13"/>
        <v>4</v>
      </c>
    </row>
    <row r="893" spans="2:7" ht="18" thickTop="1" thickBot="1">
      <c r="B893" s="80"/>
      <c r="C893" s="81"/>
      <c r="D893" s="82"/>
      <c r="E893" s="114"/>
      <c r="F893" s="114"/>
      <c r="G893" s="101">
        <f t="shared" si="13"/>
        <v>4</v>
      </c>
    </row>
    <row r="894" spans="2:7" ht="18" thickTop="1" thickBot="1">
      <c r="B894" s="80"/>
      <c r="C894" s="81"/>
      <c r="D894" s="82"/>
      <c r="E894" s="114"/>
      <c r="F894" s="114"/>
      <c r="G894" s="101">
        <f t="shared" si="13"/>
        <v>4</v>
      </c>
    </row>
    <row r="895" spans="2:7" ht="18" thickTop="1" thickBot="1">
      <c r="B895" s="80"/>
      <c r="C895" s="81"/>
      <c r="D895" s="82"/>
      <c r="E895" s="114"/>
      <c r="F895" s="114"/>
      <c r="G895" s="101">
        <f t="shared" si="13"/>
        <v>4</v>
      </c>
    </row>
    <row r="896" spans="2:7" ht="18" thickTop="1" thickBot="1">
      <c r="B896" s="80"/>
      <c r="C896" s="81"/>
      <c r="D896" s="82"/>
      <c r="E896" s="114"/>
      <c r="F896" s="114"/>
      <c r="G896" s="101">
        <f t="shared" si="13"/>
        <v>4</v>
      </c>
    </row>
    <row r="897" spans="2:7" ht="18" thickTop="1" thickBot="1">
      <c r="B897" s="80"/>
      <c r="C897" s="81"/>
      <c r="D897" s="82"/>
      <c r="E897" s="114"/>
      <c r="F897" s="114"/>
      <c r="G897" s="101">
        <f t="shared" si="13"/>
        <v>4</v>
      </c>
    </row>
    <row r="898" spans="2:7" ht="18" thickTop="1" thickBot="1">
      <c r="B898" s="80"/>
      <c r="C898" s="81"/>
      <c r="D898" s="82"/>
      <c r="E898" s="114"/>
      <c r="F898" s="114"/>
      <c r="G898" s="101">
        <f t="shared" si="13"/>
        <v>4</v>
      </c>
    </row>
    <row r="899" spans="2:7" ht="18" thickTop="1" thickBot="1">
      <c r="B899" s="80"/>
      <c r="C899" s="81"/>
      <c r="D899" s="82"/>
      <c r="E899" s="114"/>
      <c r="F899" s="114"/>
      <c r="G899" s="101">
        <f t="shared" si="13"/>
        <v>4</v>
      </c>
    </row>
    <row r="900" spans="2:7" ht="15" thickTop="1"/>
  </sheetData>
  <mergeCells count="9">
    <mergeCell ref="B2:F3"/>
    <mergeCell ref="B4:F4"/>
    <mergeCell ref="B5:F5"/>
    <mergeCell ref="B6:F6"/>
    <mergeCell ref="E9:F9"/>
    <mergeCell ref="B8:B10"/>
    <mergeCell ref="C9:C10"/>
    <mergeCell ref="D9:D10"/>
    <mergeCell ref="C8:G8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58048"/>
  </sheetPr>
  <dimension ref="A1:UN79"/>
  <sheetViews>
    <sheetView topLeftCell="B8" zoomScale="82" zoomScaleNormal="82" workbookViewId="0">
      <pane xSplit="3" topLeftCell="E1" activePane="topRight" state="frozen"/>
      <selection pane="topRight"/>
    </sheetView>
  </sheetViews>
  <sheetFormatPr baseColWidth="10" defaultColWidth="11" defaultRowHeight="14.5"/>
  <cols>
    <col min="1" max="3" width="5.81640625" style="1" customWidth="1"/>
    <col min="4" max="4" width="53.453125" style="1" customWidth="1"/>
    <col min="5" max="5" width="15.453125" style="7" customWidth="1"/>
    <col min="6" max="6" width="12.26953125" style="1" customWidth="1"/>
    <col min="7" max="7" width="9.54296875" style="1" customWidth="1"/>
    <col min="8" max="8" width="10.81640625" style="1" customWidth="1"/>
    <col min="9" max="9" width="12.54296875" style="1" customWidth="1"/>
    <col min="10" max="10" width="9.81640625" style="1" customWidth="1"/>
    <col min="11" max="11" width="12.81640625" style="1" customWidth="1"/>
    <col min="12" max="12" width="16.54296875" style="1" customWidth="1"/>
    <col min="13" max="13" width="11.81640625" style="1" customWidth="1"/>
    <col min="14" max="14" width="10.7265625" style="1" customWidth="1"/>
    <col min="15" max="15" width="10.7265625" style="215" customWidth="1"/>
    <col min="16" max="16" width="9.54296875" style="1" customWidth="1"/>
    <col min="17" max="17" width="9.81640625" style="1" bestFit="1" customWidth="1"/>
    <col min="18" max="18" width="6.7265625" style="1" customWidth="1"/>
    <col min="19" max="19" width="12.1796875" style="1" customWidth="1"/>
    <col min="20" max="20" width="10.54296875" style="1" customWidth="1"/>
    <col min="21" max="21" width="9.7265625" style="1" customWidth="1"/>
    <col min="22" max="22" width="9.81640625" style="1" bestFit="1" customWidth="1"/>
    <col min="23" max="23" width="7.453125" style="1" bestFit="1" customWidth="1"/>
    <col min="24" max="24" width="9.81640625" style="1" customWidth="1"/>
    <col min="25" max="25" width="11.1796875" style="1" customWidth="1"/>
    <col min="26" max="26" width="6.7265625" style="1" customWidth="1"/>
    <col min="27" max="27" width="6.7265625" style="8" customWidth="1"/>
    <col min="28" max="28" width="10.81640625" style="1" customWidth="1"/>
    <col min="29" max="29" width="8.1796875" style="1" customWidth="1"/>
    <col min="30" max="30" width="9.81640625" style="1" bestFit="1" customWidth="1"/>
    <col min="31" max="31" width="11.1796875" style="1" customWidth="1"/>
    <col min="32" max="32" width="8.453125" style="1" customWidth="1"/>
    <col min="33" max="33" width="10" style="1" customWidth="1"/>
    <col min="34" max="34" width="8.54296875" style="1" bestFit="1" customWidth="1"/>
    <col min="35" max="35" width="9.7265625" style="1" customWidth="1"/>
    <col min="36" max="37" width="6.7265625" style="1" customWidth="1"/>
    <col min="38" max="38" width="9.81640625" style="1" bestFit="1" customWidth="1"/>
    <col min="39" max="39" width="6.7265625" style="1" customWidth="1"/>
    <col min="40" max="44" width="9.81640625" style="1" bestFit="1" customWidth="1"/>
    <col min="45" max="45" width="11.1796875" style="1" customWidth="1"/>
    <col min="46" max="47" width="6.7265625" style="1" customWidth="1"/>
    <col min="48" max="48" width="9.81640625" style="1" bestFit="1" customWidth="1"/>
    <col min="49" max="49" width="6.7265625" style="1" customWidth="1"/>
    <col min="50" max="50" width="12.1796875" style="1" customWidth="1"/>
    <col min="51" max="51" width="11.54296875" style="1" bestFit="1" customWidth="1"/>
    <col min="52" max="55" width="9.81640625" style="1" bestFit="1" customWidth="1"/>
    <col min="56" max="57" width="6.7265625" style="1" customWidth="1"/>
    <col min="58" max="58" width="9.81640625" style="1" bestFit="1" customWidth="1"/>
    <col min="59" max="59" width="6.7265625" style="1" customWidth="1"/>
    <col min="60" max="60" width="9.54296875" style="1" customWidth="1"/>
    <col min="61" max="61" width="11.54296875" style="1" bestFit="1" customWidth="1"/>
    <col min="62" max="64" width="9.81640625" style="1" bestFit="1" customWidth="1"/>
    <col min="65" max="65" width="11.54296875" style="1" bestFit="1" customWidth="1"/>
    <col min="66" max="67" width="6.7265625" style="1" customWidth="1"/>
    <col min="68" max="68" width="9.81640625" style="1" bestFit="1" customWidth="1"/>
    <col min="69" max="69" width="6.7265625" style="1" customWidth="1"/>
    <col min="70" max="70" width="10" style="1" customWidth="1"/>
    <col min="71" max="71" width="11.54296875" style="1" bestFit="1" customWidth="1"/>
    <col min="72" max="74" width="9.81640625" style="1" bestFit="1" customWidth="1"/>
    <col min="75" max="75" width="11.54296875" style="1" bestFit="1" customWidth="1"/>
    <col min="76" max="77" width="6.7265625" style="1" customWidth="1"/>
    <col min="78" max="78" width="11.54296875" style="1" bestFit="1" customWidth="1"/>
    <col min="79" max="79" width="6.7265625" style="1" customWidth="1"/>
    <col min="80" max="81" width="11.54296875" style="1" bestFit="1" customWidth="1"/>
    <col min="82" max="83" width="9.81640625" style="1" bestFit="1" customWidth="1"/>
    <col min="84" max="85" width="11.54296875" style="1" bestFit="1" customWidth="1"/>
    <col min="86" max="86" width="6.7265625" style="1" customWidth="1"/>
    <col min="87" max="87" width="6.7265625" style="9" customWidth="1"/>
    <col min="88" max="88" width="11.54296875" style="1" bestFit="1" customWidth="1"/>
    <col min="89" max="89" width="6.7265625" style="1" customWidth="1"/>
    <col min="90" max="91" width="11.54296875" style="1" bestFit="1" customWidth="1"/>
    <col min="92" max="93" width="9.81640625" style="1" bestFit="1" customWidth="1"/>
    <col min="94" max="95" width="11.54296875" style="1" bestFit="1" customWidth="1"/>
    <col min="96" max="97" width="6.7265625" style="1" customWidth="1"/>
    <col min="98" max="98" width="11.54296875" style="1" bestFit="1" customWidth="1"/>
    <col min="99" max="99" width="6.7265625" style="1" customWidth="1"/>
    <col min="100" max="101" width="11.54296875" style="1" bestFit="1" customWidth="1"/>
    <col min="102" max="102" width="10.453125" style="1" customWidth="1"/>
    <col min="103" max="103" width="9.81640625" style="1" bestFit="1" customWidth="1"/>
    <col min="104" max="105" width="11.54296875" style="1" bestFit="1" customWidth="1"/>
    <col min="106" max="107" width="6.7265625" style="1" customWidth="1"/>
    <col min="108" max="108" width="11.54296875" style="1" bestFit="1" customWidth="1"/>
    <col min="109" max="109" width="6.7265625" style="1" customWidth="1"/>
    <col min="110" max="111" width="11.54296875" style="1" bestFit="1" customWidth="1"/>
    <col min="112" max="112" width="10" style="1" customWidth="1"/>
    <col min="113" max="115" width="12.7265625" style="1" bestFit="1" customWidth="1"/>
    <col min="116" max="116" width="6.7265625" style="1" customWidth="1"/>
    <col min="117" max="119" width="6.7265625" style="1" hidden="1" customWidth="1"/>
    <col min="120" max="120" width="8.26953125" style="1" hidden="1" customWidth="1"/>
    <col min="121" max="121" width="9.26953125" style="1" hidden="1" customWidth="1"/>
    <col min="122" max="122" width="8.54296875" style="1" hidden="1" customWidth="1"/>
    <col min="123" max="123" width="8.453125" style="1" hidden="1" customWidth="1"/>
    <col min="124" max="124" width="6.7265625" style="1" hidden="1" customWidth="1"/>
    <col min="125" max="125" width="8.54296875" style="1" hidden="1" customWidth="1"/>
    <col min="126" max="129" width="6.7265625" style="1" hidden="1" customWidth="1"/>
    <col min="130" max="130" width="8.81640625" style="1" hidden="1" customWidth="1"/>
    <col min="131" max="131" width="10.1796875" style="1" hidden="1" customWidth="1"/>
    <col min="132" max="132" width="8.54296875" style="1" hidden="1" customWidth="1"/>
    <col min="133" max="134" width="6.7265625" style="1" hidden="1" customWidth="1"/>
    <col min="135" max="135" width="9.453125" style="1" hidden="1" customWidth="1"/>
    <col min="136" max="139" width="6.7265625" style="1" hidden="1" customWidth="1"/>
    <col min="140" max="140" width="9.26953125" style="1" hidden="1" customWidth="1"/>
    <col min="141" max="141" width="9.81640625" style="1" hidden="1" customWidth="1"/>
    <col min="142" max="142" width="8.453125" style="1" hidden="1" customWidth="1"/>
    <col min="143" max="144" width="6.7265625" style="1" hidden="1" customWidth="1"/>
    <col min="145" max="145" width="9.1796875" style="1" hidden="1" customWidth="1"/>
    <col min="146" max="149" width="6.7265625" style="1" hidden="1" customWidth="1"/>
    <col min="150" max="150" width="7.54296875" style="1" hidden="1" customWidth="1"/>
    <col min="151" max="151" width="9.453125" style="1" hidden="1" customWidth="1"/>
    <col min="152" max="152" width="7.81640625" style="1" hidden="1" customWidth="1"/>
    <col min="153" max="154" width="6.7265625" style="1" hidden="1" customWidth="1"/>
    <col min="155" max="155" width="8.81640625" style="1" hidden="1" customWidth="1"/>
    <col min="156" max="159" width="6.7265625" style="1" hidden="1" customWidth="1"/>
    <col min="160" max="160" width="8.81640625" style="1" hidden="1" customWidth="1"/>
    <col min="161" max="161" width="9.26953125" style="1" hidden="1" customWidth="1"/>
    <col min="162" max="162" width="9.1796875" style="1" hidden="1" customWidth="1"/>
    <col min="163" max="164" width="6.7265625" style="1" hidden="1" customWidth="1"/>
    <col min="165" max="165" width="9.1796875" style="1" hidden="1" customWidth="1"/>
    <col min="166" max="169" width="6.7265625" style="1" hidden="1" customWidth="1"/>
    <col min="170" max="170" width="8.7265625" style="1" hidden="1" customWidth="1"/>
    <col min="171" max="171" width="10.453125" style="1" hidden="1" customWidth="1"/>
    <col min="172" max="172" width="8.7265625" style="1" hidden="1" customWidth="1"/>
    <col min="173" max="174" width="6.7265625" style="1" hidden="1" customWidth="1"/>
    <col min="175" max="175" width="7.453125" style="1" hidden="1" customWidth="1"/>
    <col min="176" max="176" width="6.7265625" style="1" hidden="1" customWidth="1"/>
    <col min="177" max="178" width="11" style="1" hidden="1" customWidth="1"/>
    <col min="179" max="179" width="6.81640625" style="1" customWidth="1"/>
    <col min="180" max="180" width="9.81640625" style="1" bestFit="1" customWidth="1"/>
    <col min="181" max="182" width="12.1796875" style="1" bestFit="1" customWidth="1"/>
    <col min="183" max="183" width="10.54296875" style="1" customWidth="1"/>
    <col min="184" max="184" width="12.81640625" style="1" customWidth="1"/>
    <col min="185" max="185" width="11.1796875" style="1" bestFit="1" customWidth="1"/>
    <col min="186" max="186" width="12.1796875" style="1" customWidth="1"/>
    <col min="187" max="187" width="12.1796875" style="1" bestFit="1" customWidth="1"/>
    <col min="188" max="188" width="10.54296875" style="1" customWidth="1"/>
    <col min="189" max="16384" width="11" style="1"/>
  </cols>
  <sheetData>
    <row r="1" spans="1:560" ht="15" customHeight="1">
      <c r="B1" s="376" t="s">
        <v>169</v>
      </c>
      <c r="C1" s="376"/>
      <c r="D1" s="376"/>
      <c r="E1" s="252"/>
    </row>
    <row r="2" spans="1:560" ht="15" customHeight="1">
      <c r="D2" s="252"/>
      <c r="E2" s="252"/>
    </row>
    <row r="3" spans="1:560" ht="20">
      <c r="B3" s="376" t="s">
        <v>179</v>
      </c>
      <c r="C3" s="376"/>
      <c r="D3" s="376"/>
      <c r="E3" s="252"/>
    </row>
    <row r="4" spans="1:560" ht="17.5">
      <c r="B4" s="377" t="s">
        <v>178</v>
      </c>
      <c r="C4" s="377"/>
      <c r="D4" s="377"/>
      <c r="E4" s="253"/>
    </row>
    <row r="5" spans="1:560">
      <c r="B5" s="378" t="s">
        <v>171</v>
      </c>
      <c r="C5" s="378"/>
      <c r="D5" s="378"/>
      <c r="E5" s="254"/>
    </row>
    <row r="6" spans="1:560" ht="18.75" customHeight="1" thickBot="1">
      <c r="D6" s="176"/>
      <c r="E6" s="165"/>
    </row>
    <row r="7" spans="1:560" s="209" customFormat="1" ht="21.75" customHeight="1" thickTop="1" thickBot="1">
      <c r="A7" s="212"/>
      <c r="B7" s="213"/>
      <c r="C7" s="213"/>
      <c r="D7" s="371" t="s">
        <v>0</v>
      </c>
      <c r="E7" s="373" t="s">
        <v>1</v>
      </c>
      <c r="F7" s="373"/>
      <c r="G7" s="373"/>
      <c r="H7" s="373"/>
      <c r="I7" s="373"/>
      <c r="J7" s="373"/>
      <c r="K7" s="373"/>
      <c r="L7" s="373"/>
      <c r="M7" s="373"/>
      <c r="N7" s="373"/>
      <c r="O7" s="216"/>
      <c r="P7" s="373" t="s">
        <v>2</v>
      </c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5" t="s">
        <v>3</v>
      </c>
      <c r="AB7" s="367"/>
      <c r="AC7" s="367"/>
      <c r="AD7" s="367"/>
      <c r="AE7" s="367"/>
      <c r="AF7" s="367"/>
      <c r="AG7" s="367"/>
      <c r="AH7" s="367"/>
      <c r="AI7" s="367"/>
      <c r="AJ7" s="367"/>
      <c r="AK7" s="367" t="s">
        <v>4</v>
      </c>
      <c r="AL7" s="367"/>
      <c r="AM7" s="367"/>
      <c r="AN7" s="367"/>
      <c r="AO7" s="367"/>
      <c r="AP7" s="367"/>
      <c r="AQ7" s="367"/>
      <c r="AR7" s="367"/>
      <c r="AS7" s="367"/>
      <c r="AT7" s="367"/>
      <c r="AU7" s="367" t="s">
        <v>5</v>
      </c>
      <c r="AV7" s="367"/>
      <c r="AW7" s="367"/>
      <c r="AX7" s="367"/>
      <c r="AY7" s="367"/>
      <c r="AZ7" s="367"/>
      <c r="BA7" s="367"/>
      <c r="BB7" s="367"/>
      <c r="BC7" s="367"/>
      <c r="BD7" s="367"/>
      <c r="BE7" s="367" t="s">
        <v>6</v>
      </c>
      <c r="BF7" s="367"/>
      <c r="BG7" s="367"/>
      <c r="BH7" s="367"/>
      <c r="BI7" s="367"/>
      <c r="BJ7" s="367"/>
      <c r="BK7" s="367"/>
      <c r="BL7" s="367"/>
      <c r="BM7" s="367"/>
      <c r="BN7" s="367"/>
      <c r="BO7" s="367" t="s">
        <v>7</v>
      </c>
      <c r="BP7" s="367"/>
      <c r="BQ7" s="367"/>
      <c r="BR7" s="367"/>
      <c r="BS7" s="367"/>
      <c r="BT7" s="367"/>
      <c r="BU7" s="367"/>
      <c r="BV7" s="367"/>
      <c r="BW7" s="367"/>
      <c r="BX7" s="367"/>
      <c r="BY7" s="367" t="s">
        <v>8</v>
      </c>
      <c r="BZ7" s="367"/>
      <c r="CA7" s="367"/>
      <c r="CB7" s="367"/>
      <c r="CC7" s="367"/>
      <c r="CD7" s="367"/>
      <c r="CE7" s="367"/>
      <c r="CF7" s="367"/>
      <c r="CG7" s="367"/>
      <c r="CH7" s="367"/>
      <c r="CI7" s="367" t="s">
        <v>9</v>
      </c>
      <c r="CJ7" s="367"/>
      <c r="CK7" s="367"/>
      <c r="CL7" s="367"/>
      <c r="CM7" s="367"/>
      <c r="CN7" s="367"/>
      <c r="CO7" s="367"/>
      <c r="CP7" s="367"/>
      <c r="CQ7" s="367"/>
      <c r="CR7" s="367"/>
      <c r="CS7" s="367" t="s">
        <v>10</v>
      </c>
      <c r="CT7" s="367"/>
      <c r="CU7" s="367"/>
      <c r="CV7" s="367"/>
      <c r="CW7" s="367"/>
      <c r="CX7" s="367"/>
      <c r="CY7" s="367"/>
      <c r="CZ7" s="367"/>
      <c r="DA7" s="367"/>
      <c r="DB7" s="367"/>
      <c r="DC7" s="367" t="s">
        <v>11</v>
      </c>
      <c r="DD7" s="367"/>
      <c r="DE7" s="367"/>
      <c r="DF7" s="367"/>
      <c r="DG7" s="367"/>
      <c r="DH7" s="367"/>
      <c r="DI7" s="367"/>
      <c r="DJ7" s="367"/>
      <c r="DK7" s="367"/>
      <c r="DL7" s="367"/>
      <c r="DM7" s="367">
        <v>12</v>
      </c>
      <c r="DN7" s="367"/>
      <c r="DO7" s="367"/>
      <c r="DP7" s="367"/>
      <c r="DQ7" s="367"/>
      <c r="DR7" s="367"/>
      <c r="DS7" s="367"/>
      <c r="DT7" s="367"/>
      <c r="DU7" s="367"/>
      <c r="DV7" s="367"/>
      <c r="DW7" s="367" t="s">
        <v>12</v>
      </c>
      <c r="DX7" s="367"/>
      <c r="DY7" s="367"/>
      <c r="DZ7" s="367"/>
      <c r="EA7" s="367"/>
      <c r="EB7" s="367"/>
      <c r="EC7" s="367"/>
      <c r="ED7" s="367"/>
      <c r="EE7" s="367"/>
      <c r="EF7" s="367"/>
      <c r="EG7" s="367" t="s">
        <v>12</v>
      </c>
      <c r="EH7" s="367"/>
      <c r="EI7" s="367"/>
      <c r="EJ7" s="367"/>
      <c r="EK7" s="367"/>
      <c r="EL7" s="367"/>
      <c r="EM7" s="367"/>
      <c r="EN7" s="367"/>
      <c r="EO7" s="367"/>
      <c r="EP7" s="367"/>
      <c r="EQ7" s="367" t="s">
        <v>12</v>
      </c>
      <c r="ER7" s="367"/>
      <c r="ES7" s="367"/>
      <c r="ET7" s="367"/>
      <c r="EU7" s="367"/>
      <c r="EV7" s="367"/>
      <c r="EW7" s="367"/>
      <c r="EX7" s="367"/>
      <c r="EY7" s="367"/>
      <c r="EZ7" s="367"/>
      <c r="FA7" s="367" t="s">
        <v>12</v>
      </c>
      <c r="FB7" s="367"/>
      <c r="FC7" s="367"/>
      <c r="FD7" s="367"/>
      <c r="FE7" s="367"/>
      <c r="FF7" s="367"/>
      <c r="FG7" s="367"/>
      <c r="FH7" s="367"/>
      <c r="FI7" s="367"/>
      <c r="FJ7" s="367"/>
      <c r="FK7" s="367" t="s">
        <v>12</v>
      </c>
      <c r="FL7" s="367"/>
      <c r="FM7" s="367"/>
      <c r="FN7" s="367"/>
      <c r="FO7" s="367"/>
      <c r="FP7" s="367"/>
      <c r="FQ7" s="367"/>
      <c r="FR7" s="367"/>
      <c r="FS7" s="367"/>
      <c r="FT7" s="367"/>
      <c r="FU7" s="208"/>
      <c r="FV7" s="208"/>
      <c r="FW7" s="367" t="s">
        <v>13</v>
      </c>
      <c r="FX7" s="367"/>
      <c r="FY7" s="367"/>
      <c r="FZ7" s="367"/>
      <c r="GA7" s="367"/>
      <c r="GB7" s="367"/>
      <c r="GC7" s="367"/>
      <c r="GD7" s="367"/>
      <c r="GE7" s="367"/>
      <c r="GF7" s="367"/>
      <c r="GG7" s="367" t="s">
        <v>288</v>
      </c>
      <c r="GH7" s="367"/>
      <c r="GI7" s="367"/>
      <c r="GJ7" s="367"/>
      <c r="GK7" s="367"/>
      <c r="GL7" s="367"/>
      <c r="GM7" s="367"/>
      <c r="GN7" s="367"/>
      <c r="GO7" s="367"/>
      <c r="GP7" s="367"/>
      <c r="GQ7" s="367" t="s">
        <v>289</v>
      </c>
      <c r="GR7" s="367"/>
      <c r="GS7" s="367"/>
      <c r="GT7" s="367"/>
      <c r="GU7" s="367"/>
      <c r="GV7" s="367"/>
      <c r="GW7" s="367"/>
      <c r="GX7" s="367"/>
      <c r="GY7" s="367"/>
      <c r="GZ7" s="367"/>
    </row>
    <row r="8" spans="1:560" s="209" customFormat="1" ht="35.25" customHeight="1" thickTop="1" thickBot="1">
      <c r="A8" s="212"/>
      <c r="B8" s="213"/>
      <c r="C8" s="213"/>
      <c r="D8" s="371"/>
      <c r="E8" s="373" t="s">
        <v>233</v>
      </c>
      <c r="F8" s="373"/>
      <c r="G8" s="373"/>
      <c r="H8" s="373"/>
      <c r="I8" s="373"/>
      <c r="J8" s="373"/>
      <c r="K8" s="373"/>
      <c r="L8" s="373"/>
      <c r="M8" s="373"/>
      <c r="N8" s="373"/>
      <c r="O8" s="216"/>
      <c r="P8" s="373" t="s">
        <v>88</v>
      </c>
      <c r="Q8" s="373"/>
      <c r="R8" s="373"/>
      <c r="S8" s="373"/>
      <c r="T8" s="373"/>
      <c r="U8" s="373"/>
      <c r="V8" s="373"/>
      <c r="W8" s="373"/>
      <c r="X8" s="373"/>
      <c r="Y8" s="373"/>
      <c r="Z8" s="373"/>
      <c r="AA8" s="375" t="s">
        <v>234</v>
      </c>
      <c r="AB8" s="367"/>
      <c r="AC8" s="367"/>
      <c r="AD8" s="367"/>
      <c r="AE8" s="367"/>
      <c r="AF8" s="367"/>
      <c r="AG8" s="367"/>
      <c r="AH8" s="367"/>
      <c r="AI8" s="367"/>
      <c r="AJ8" s="367"/>
      <c r="AK8" s="367" t="s">
        <v>235</v>
      </c>
      <c r="AL8" s="367"/>
      <c r="AM8" s="367"/>
      <c r="AN8" s="367"/>
      <c r="AO8" s="367"/>
      <c r="AP8" s="367"/>
      <c r="AQ8" s="367"/>
      <c r="AR8" s="367"/>
      <c r="AS8" s="367"/>
      <c r="AT8" s="367"/>
      <c r="AU8" s="367" t="s">
        <v>236</v>
      </c>
      <c r="AV8" s="367"/>
      <c r="AW8" s="367"/>
      <c r="AX8" s="367"/>
      <c r="AY8" s="367"/>
      <c r="AZ8" s="367"/>
      <c r="BA8" s="367"/>
      <c r="BB8" s="367"/>
      <c r="BC8" s="367"/>
      <c r="BD8" s="367"/>
      <c r="BE8" s="367" t="s">
        <v>237</v>
      </c>
      <c r="BF8" s="367"/>
      <c r="BG8" s="367"/>
      <c r="BH8" s="367"/>
      <c r="BI8" s="367"/>
      <c r="BJ8" s="367"/>
      <c r="BK8" s="367"/>
      <c r="BL8" s="367"/>
      <c r="BM8" s="367"/>
      <c r="BN8" s="367"/>
      <c r="BO8" s="367" t="s">
        <v>238</v>
      </c>
      <c r="BP8" s="367"/>
      <c r="BQ8" s="367"/>
      <c r="BR8" s="367"/>
      <c r="BS8" s="367"/>
      <c r="BT8" s="367"/>
      <c r="BU8" s="367"/>
      <c r="BV8" s="367"/>
      <c r="BW8" s="367"/>
      <c r="BX8" s="367"/>
      <c r="BY8" s="367" t="s">
        <v>239</v>
      </c>
      <c r="BZ8" s="367"/>
      <c r="CA8" s="367"/>
      <c r="CB8" s="367"/>
      <c r="CC8" s="367"/>
      <c r="CD8" s="367"/>
      <c r="CE8" s="367"/>
      <c r="CF8" s="367"/>
      <c r="CG8" s="367"/>
      <c r="CH8" s="367"/>
      <c r="CI8" s="367" t="s">
        <v>240</v>
      </c>
      <c r="CJ8" s="367"/>
      <c r="CK8" s="367"/>
      <c r="CL8" s="367"/>
      <c r="CM8" s="367"/>
      <c r="CN8" s="367"/>
      <c r="CO8" s="367"/>
      <c r="CP8" s="367"/>
      <c r="CQ8" s="367"/>
      <c r="CR8" s="367"/>
      <c r="CS8" s="367" t="s">
        <v>241</v>
      </c>
      <c r="CT8" s="367"/>
      <c r="CU8" s="367"/>
      <c r="CV8" s="367"/>
      <c r="CW8" s="367"/>
      <c r="CX8" s="367"/>
      <c r="CY8" s="367"/>
      <c r="CZ8" s="367"/>
      <c r="DA8" s="367"/>
      <c r="DB8" s="367"/>
      <c r="DC8" s="367" t="s">
        <v>242</v>
      </c>
      <c r="DD8" s="367"/>
      <c r="DE8" s="367"/>
      <c r="DF8" s="367"/>
      <c r="DG8" s="367"/>
      <c r="DH8" s="367"/>
      <c r="DI8" s="367"/>
      <c r="DJ8" s="367"/>
      <c r="DK8" s="367"/>
      <c r="DL8" s="367"/>
      <c r="DM8" s="367" t="s">
        <v>243</v>
      </c>
      <c r="DN8" s="367"/>
      <c r="DO8" s="367"/>
      <c r="DP8" s="367"/>
      <c r="DQ8" s="367"/>
      <c r="DR8" s="367"/>
      <c r="DS8" s="367"/>
      <c r="DT8" s="367"/>
      <c r="DU8" s="367"/>
      <c r="DV8" s="367"/>
      <c r="DW8" s="367" t="s">
        <v>244</v>
      </c>
      <c r="DX8" s="367"/>
      <c r="DY8" s="367"/>
      <c r="DZ8" s="367"/>
      <c r="EA8" s="367"/>
      <c r="EB8" s="367"/>
      <c r="EC8" s="367"/>
      <c r="ED8" s="367"/>
      <c r="EE8" s="367"/>
      <c r="EF8" s="367"/>
      <c r="EG8" s="367" t="s">
        <v>244</v>
      </c>
      <c r="EH8" s="367"/>
      <c r="EI8" s="367"/>
      <c r="EJ8" s="367"/>
      <c r="EK8" s="367"/>
      <c r="EL8" s="367"/>
      <c r="EM8" s="367"/>
      <c r="EN8" s="367"/>
      <c r="EO8" s="367"/>
      <c r="EP8" s="367"/>
      <c r="EQ8" s="367" t="s">
        <v>244</v>
      </c>
      <c r="ER8" s="367"/>
      <c r="ES8" s="367"/>
      <c r="ET8" s="367"/>
      <c r="EU8" s="367"/>
      <c r="EV8" s="367"/>
      <c r="EW8" s="367"/>
      <c r="EX8" s="367"/>
      <c r="EY8" s="367"/>
      <c r="EZ8" s="367"/>
      <c r="FA8" s="367" t="s">
        <v>244</v>
      </c>
      <c r="FB8" s="367"/>
      <c r="FC8" s="367"/>
      <c r="FD8" s="367"/>
      <c r="FE8" s="367"/>
      <c r="FF8" s="367"/>
      <c r="FG8" s="367"/>
      <c r="FH8" s="367"/>
      <c r="FI8" s="367"/>
      <c r="FJ8" s="367"/>
      <c r="FK8" s="367" t="s">
        <v>244</v>
      </c>
      <c r="FL8" s="367"/>
      <c r="FM8" s="367"/>
      <c r="FN8" s="367"/>
      <c r="FO8" s="367"/>
      <c r="FP8" s="367"/>
      <c r="FQ8" s="367"/>
      <c r="FR8" s="367"/>
      <c r="FS8" s="367"/>
      <c r="FT8" s="367"/>
      <c r="FU8" s="208"/>
      <c r="FV8" s="208"/>
      <c r="FW8" s="367" t="s">
        <v>245</v>
      </c>
      <c r="FX8" s="367"/>
      <c r="FY8" s="367"/>
      <c r="FZ8" s="367"/>
      <c r="GA8" s="367"/>
      <c r="GB8" s="367"/>
      <c r="GC8" s="367"/>
      <c r="GD8" s="367"/>
      <c r="GE8" s="367"/>
      <c r="GF8" s="367"/>
      <c r="GG8" s="367" t="s">
        <v>290</v>
      </c>
      <c r="GH8" s="367"/>
      <c r="GI8" s="367"/>
      <c r="GJ8" s="367"/>
      <c r="GK8" s="367"/>
      <c r="GL8" s="367"/>
      <c r="GM8" s="367"/>
      <c r="GN8" s="367"/>
      <c r="GO8" s="367"/>
      <c r="GP8" s="367"/>
      <c r="GQ8" s="367" t="s">
        <v>291</v>
      </c>
      <c r="GR8" s="367"/>
      <c r="GS8" s="367"/>
      <c r="GT8" s="367"/>
      <c r="GU8" s="367"/>
      <c r="GV8" s="367"/>
      <c r="GW8" s="367"/>
      <c r="GX8" s="367"/>
      <c r="GY8" s="367"/>
      <c r="GZ8" s="367"/>
    </row>
    <row r="9" spans="1:560" s="209" customFormat="1" ht="21" customHeight="1" thickTop="1" thickBot="1">
      <c r="A9" s="369" t="s">
        <v>14</v>
      </c>
      <c r="B9" s="73"/>
      <c r="C9" s="73"/>
      <c r="D9" s="371"/>
      <c r="E9" s="372" t="s">
        <v>15</v>
      </c>
      <c r="F9" s="373" t="s">
        <v>16</v>
      </c>
      <c r="G9" s="373"/>
      <c r="H9" s="373"/>
      <c r="I9" s="373" t="s">
        <v>17</v>
      </c>
      <c r="J9" s="373"/>
      <c r="K9" s="373"/>
      <c r="L9" s="373"/>
      <c r="M9" s="373"/>
      <c r="N9" s="373" t="s">
        <v>18</v>
      </c>
      <c r="O9" s="216"/>
      <c r="P9" s="372" t="s">
        <v>19</v>
      </c>
      <c r="Q9" s="373" t="s">
        <v>16</v>
      </c>
      <c r="R9" s="373"/>
      <c r="S9" s="373"/>
      <c r="T9" s="373" t="s">
        <v>17</v>
      </c>
      <c r="U9" s="373"/>
      <c r="V9" s="373"/>
      <c r="W9" s="373"/>
      <c r="X9" s="373"/>
      <c r="Y9" s="373" t="s">
        <v>165</v>
      </c>
      <c r="Z9" s="373" t="s">
        <v>18</v>
      </c>
      <c r="AA9" s="374" t="s">
        <v>19</v>
      </c>
      <c r="AB9" s="367" t="s">
        <v>16</v>
      </c>
      <c r="AC9" s="367"/>
      <c r="AD9" s="367"/>
      <c r="AE9" s="367" t="s">
        <v>17</v>
      </c>
      <c r="AF9" s="367"/>
      <c r="AG9" s="367"/>
      <c r="AH9" s="367"/>
      <c r="AI9" s="367"/>
      <c r="AJ9" s="367" t="s">
        <v>18</v>
      </c>
      <c r="AK9" s="368"/>
      <c r="AL9" s="367" t="s">
        <v>16</v>
      </c>
      <c r="AM9" s="367"/>
      <c r="AN9" s="367"/>
      <c r="AO9" s="367" t="s">
        <v>17</v>
      </c>
      <c r="AP9" s="367"/>
      <c r="AQ9" s="367"/>
      <c r="AR9" s="367"/>
      <c r="AS9" s="367"/>
      <c r="AT9" s="367" t="s">
        <v>18</v>
      </c>
      <c r="AU9" s="368" t="s">
        <v>19</v>
      </c>
      <c r="AV9" s="367" t="s">
        <v>16</v>
      </c>
      <c r="AW9" s="367"/>
      <c r="AX9" s="367"/>
      <c r="AY9" s="367" t="s">
        <v>17</v>
      </c>
      <c r="AZ9" s="367"/>
      <c r="BA9" s="367"/>
      <c r="BB9" s="367"/>
      <c r="BC9" s="367"/>
      <c r="BD9" s="367" t="s">
        <v>18</v>
      </c>
      <c r="BE9" s="368" t="s">
        <v>19</v>
      </c>
      <c r="BF9" s="367" t="s">
        <v>16</v>
      </c>
      <c r="BG9" s="367"/>
      <c r="BH9" s="367"/>
      <c r="BI9" s="367" t="s">
        <v>17</v>
      </c>
      <c r="BJ9" s="367"/>
      <c r="BK9" s="367"/>
      <c r="BL9" s="367"/>
      <c r="BM9" s="367"/>
      <c r="BN9" s="367" t="s">
        <v>18</v>
      </c>
      <c r="BO9" s="368" t="s">
        <v>19</v>
      </c>
      <c r="BP9" s="367" t="s">
        <v>16</v>
      </c>
      <c r="BQ9" s="367"/>
      <c r="BR9" s="367"/>
      <c r="BS9" s="367" t="s">
        <v>17</v>
      </c>
      <c r="BT9" s="367"/>
      <c r="BU9" s="367"/>
      <c r="BV9" s="367"/>
      <c r="BW9" s="367"/>
      <c r="BX9" s="367" t="s">
        <v>18</v>
      </c>
      <c r="BY9" s="368" t="s">
        <v>19</v>
      </c>
      <c r="BZ9" s="367" t="s">
        <v>16</v>
      </c>
      <c r="CA9" s="367"/>
      <c r="CB9" s="367"/>
      <c r="CC9" s="367" t="s">
        <v>17</v>
      </c>
      <c r="CD9" s="367"/>
      <c r="CE9" s="367"/>
      <c r="CF9" s="367"/>
      <c r="CG9" s="367"/>
      <c r="CH9" s="367" t="s">
        <v>18</v>
      </c>
      <c r="CI9" s="368" t="s">
        <v>19</v>
      </c>
      <c r="CJ9" s="367" t="s">
        <v>16</v>
      </c>
      <c r="CK9" s="367"/>
      <c r="CL9" s="367"/>
      <c r="CM9" s="367" t="s">
        <v>17</v>
      </c>
      <c r="CN9" s="367"/>
      <c r="CO9" s="367"/>
      <c r="CP9" s="367"/>
      <c r="CQ9" s="367"/>
      <c r="CR9" s="367" t="s">
        <v>18</v>
      </c>
      <c r="CS9" s="368" t="s">
        <v>19</v>
      </c>
      <c r="CT9" s="367" t="s">
        <v>16</v>
      </c>
      <c r="CU9" s="367"/>
      <c r="CV9" s="367"/>
      <c r="CW9" s="367" t="s">
        <v>17</v>
      </c>
      <c r="CX9" s="367"/>
      <c r="CY9" s="367"/>
      <c r="CZ9" s="367"/>
      <c r="DA9" s="367"/>
      <c r="DB9" s="367" t="s">
        <v>18</v>
      </c>
      <c r="DC9" s="368" t="s">
        <v>19</v>
      </c>
      <c r="DD9" s="367" t="s">
        <v>16</v>
      </c>
      <c r="DE9" s="367"/>
      <c r="DF9" s="367"/>
      <c r="DG9" s="367" t="s">
        <v>17</v>
      </c>
      <c r="DH9" s="367"/>
      <c r="DI9" s="367"/>
      <c r="DJ9" s="367"/>
      <c r="DK9" s="367"/>
      <c r="DL9" s="367" t="s">
        <v>18</v>
      </c>
      <c r="DM9" s="368" t="s">
        <v>19</v>
      </c>
      <c r="DN9" s="367" t="s">
        <v>16</v>
      </c>
      <c r="DO9" s="367"/>
      <c r="DP9" s="367"/>
      <c r="DQ9" s="367" t="s">
        <v>17</v>
      </c>
      <c r="DR9" s="367"/>
      <c r="DS9" s="367"/>
      <c r="DT9" s="367"/>
      <c r="DU9" s="367"/>
      <c r="DV9" s="367" t="s">
        <v>18</v>
      </c>
      <c r="DW9" s="368" t="s">
        <v>19</v>
      </c>
      <c r="DX9" s="367" t="s">
        <v>16</v>
      </c>
      <c r="DY9" s="367"/>
      <c r="DZ9" s="367"/>
      <c r="EA9" s="367" t="s">
        <v>17</v>
      </c>
      <c r="EB9" s="367"/>
      <c r="EC9" s="367"/>
      <c r="ED9" s="367"/>
      <c r="EE9" s="367"/>
      <c r="EF9" s="367" t="s">
        <v>18</v>
      </c>
      <c r="EG9" s="368" t="s">
        <v>19</v>
      </c>
      <c r="EH9" s="367" t="s">
        <v>16</v>
      </c>
      <c r="EI9" s="367"/>
      <c r="EJ9" s="367"/>
      <c r="EK9" s="367" t="s">
        <v>17</v>
      </c>
      <c r="EL9" s="367"/>
      <c r="EM9" s="367"/>
      <c r="EN9" s="367"/>
      <c r="EO9" s="367"/>
      <c r="EP9" s="367" t="s">
        <v>18</v>
      </c>
      <c r="EQ9" s="368" t="s">
        <v>19</v>
      </c>
      <c r="ER9" s="367" t="s">
        <v>16</v>
      </c>
      <c r="ES9" s="367"/>
      <c r="ET9" s="367"/>
      <c r="EU9" s="367" t="s">
        <v>17</v>
      </c>
      <c r="EV9" s="367"/>
      <c r="EW9" s="367"/>
      <c r="EX9" s="367"/>
      <c r="EY9" s="367"/>
      <c r="EZ9" s="367" t="s">
        <v>18</v>
      </c>
      <c r="FA9" s="368" t="s">
        <v>19</v>
      </c>
      <c r="FB9" s="367" t="s">
        <v>16</v>
      </c>
      <c r="FC9" s="367"/>
      <c r="FD9" s="367"/>
      <c r="FE9" s="367" t="s">
        <v>17</v>
      </c>
      <c r="FF9" s="367"/>
      <c r="FG9" s="367"/>
      <c r="FH9" s="367"/>
      <c r="FI9" s="367"/>
      <c r="FJ9" s="367" t="s">
        <v>18</v>
      </c>
      <c r="FK9" s="368" t="s">
        <v>19</v>
      </c>
      <c r="FL9" s="367" t="s">
        <v>16</v>
      </c>
      <c r="FM9" s="367"/>
      <c r="FN9" s="367"/>
      <c r="FO9" s="367" t="s">
        <v>17</v>
      </c>
      <c r="FP9" s="367"/>
      <c r="FQ9" s="367"/>
      <c r="FR9" s="367"/>
      <c r="FS9" s="367"/>
      <c r="FT9" s="367" t="s">
        <v>18</v>
      </c>
      <c r="FU9" s="208"/>
      <c r="FV9" s="208"/>
      <c r="FW9" s="368" t="s">
        <v>19</v>
      </c>
      <c r="FX9" s="367" t="s">
        <v>16</v>
      </c>
      <c r="FY9" s="367"/>
      <c r="FZ9" s="367"/>
      <c r="GA9" s="367" t="s">
        <v>17</v>
      </c>
      <c r="GB9" s="367"/>
      <c r="GC9" s="367"/>
      <c r="GD9" s="367"/>
      <c r="GE9" s="367"/>
      <c r="GF9" s="367" t="s">
        <v>18</v>
      </c>
      <c r="GG9" s="368" t="s">
        <v>19</v>
      </c>
      <c r="GH9" s="367" t="s">
        <v>16</v>
      </c>
      <c r="GI9" s="367"/>
      <c r="GJ9" s="367"/>
      <c r="GK9" s="367" t="s">
        <v>17</v>
      </c>
      <c r="GL9" s="367"/>
      <c r="GM9" s="367"/>
      <c r="GN9" s="367"/>
      <c r="GO9" s="367"/>
      <c r="GP9" s="367" t="s">
        <v>18</v>
      </c>
      <c r="GQ9" s="368" t="s">
        <v>19</v>
      </c>
      <c r="GR9" s="367" t="s">
        <v>16</v>
      </c>
      <c r="GS9" s="367"/>
      <c r="GT9" s="367"/>
      <c r="GU9" s="367" t="s">
        <v>17</v>
      </c>
      <c r="GV9" s="367"/>
      <c r="GW9" s="367"/>
      <c r="GX9" s="367"/>
      <c r="GY9" s="367"/>
      <c r="GZ9" s="367" t="s">
        <v>18</v>
      </c>
    </row>
    <row r="10" spans="1:560" s="211" customFormat="1" ht="81" customHeight="1" thickTop="1" thickBot="1">
      <c r="A10" s="370"/>
      <c r="B10" s="74" t="s">
        <v>166</v>
      </c>
      <c r="C10" s="117" t="s">
        <v>167</v>
      </c>
      <c r="D10" s="371"/>
      <c r="E10" s="372"/>
      <c r="F10" s="225" t="s">
        <v>246</v>
      </c>
      <c r="G10" s="225" t="s">
        <v>21</v>
      </c>
      <c r="H10" s="226" t="s">
        <v>22</v>
      </c>
      <c r="I10" s="226" t="s">
        <v>23</v>
      </c>
      <c r="J10" s="226" t="s">
        <v>24</v>
      </c>
      <c r="K10" s="225" t="s">
        <v>25</v>
      </c>
      <c r="L10" s="225" t="s">
        <v>26</v>
      </c>
      <c r="M10" s="225" t="s">
        <v>27</v>
      </c>
      <c r="N10" s="373"/>
      <c r="O10" s="216"/>
      <c r="P10" s="372"/>
      <c r="Q10" s="225" t="s">
        <v>20</v>
      </c>
      <c r="R10" s="225" t="s">
        <v>21</v>
      </c>
      <c r="S10" s="226" t="s">
        <v>22</v>
      </c>
      <c r="T10" s="226" t="s">
        <v>23</v>
      </c>
      <c r="U10" s="226" t="s">
        <v>24</v>
      </c>
      <c r="V10" s="225" t="s">
        <v>25</v>
      </c>
      <c r="W10" s="225" t="s">
        <v>26</v>
      </c>
      <c r="X10" s="225" t="s">
        <v>27</v>
      </c>
      <c r="Y10" s="373"/>
      <c r="Z10" s="373"/>
      <c r="AA10" s="374"/>
      <c r="AB10" s="118" t="s">
        <v>20</v>
      </c>
      <c r="AC10" s="118" t="s">
        <v>21</v>
      </c>
      <c r="AD10" s="210" t="s">
        <v>22</v>
      </c>
      <c r="AE10" s="210" t="s">
        <v>23</v>
      </c>
      <c r="AF10" s="210" t="s">
        <v>24</v>
      </c>
      <c r="AG10" s="118" t="s">
        <v>25</v>
      </c>
      <c r="AH10" s="118" t="s">
        <v>26</v>
      </c>
      <c r="AI10" s="118" t="s">
        <v>27</v>
      </c>
      <c r="AJ10" s="367"/>
      <c r="AK10" s="368"/>
      <c r="AL10" s="118" t="s">
        <v>20</v>
      </c>
      <c r="AM10" s="118" t="s">
        <v>21</v>
      </c>
      <c r="AN10" s="210" t="s">
        <v>22</v>
      </c>
      <c r="AO10" s="210" t="s">
        <v>23</v>
      </c>
      <c r="AP10" s="210" t="s">
        <v>24</v>
      </c>
      <c r="AQ10" s="118" t="s">
        <v>25</v>
      </c>
      <c r="AR10" s="118" t="s">
        <v>26</v>
      </c>
      <c r="AS10" s="118" t="s">
        <v>27</v>
      </c>
      <c r="AT10" s="367"/>
      <c r="AU10" s="368"/>
      <c r="AV10" s="118" t="s">
        <v>20</v>
      </c>
      <c r="AW10" s="118" t="s">
        <v>21</v>
      </c>
      <c r="AX10" s="210" t="s">
        <v>22</v>
      </c>
      <c r="AY10" s="210" t="s">
        <v>23</v>
      </c>
      <c r="AZ10" s="210" t="s">
        <v>24</v>
      </c>
      <c r="BA10" s="118" t="s">
        <v>25</v>
      </c>
      <c r="BB10" s="118" t="s">
        <v>26</v>
      </c>
      <c r="BC10" s="118" t="s">
        <v>27</v>
      </c>
      <c r="BD10" s="367"/>
      <c r="BE10" s="368"/>
      <c r="BF10" s="118" t="s">
        <v>20</v>
      </c>
      <c r="BG10" s="118" t="s">
        <v>21</v>
      </c>
      <c r="BH10" s="210" t="s">
        <v>22</v>
      </c>
      <c r="BI10" s="210" t="s">
        <v>23</v>
      </c>
      <c r="BJ10" s="210" t="s">
        <v>24</v>
      </c>
      <c r="BK10" s="118" t="s">
        <v>25</v>
      </c>
      <c r="BL10" s="118" t="s">
        <v>26</v>
      </c>
      <c r="BM10" s="118" t="s">
        <v>27</v>
      </c>
      <c r="BN10" s="367"/>
      <c r="BO10" s="368"/>
      <c r="BP10" s="118">
        <v>1</v>
      </c>
      <c r="BQ10" s="118" t="s">
        <v>21</v>
      </c>
      <c r="BR10" s="210" t="s">
        <v>22</v>
      </c>
      <c r="BS10" s="210" t="s">
        <v>23</v>
      </c>
      <c r="BT10" s="210" t="s">
        <v>24</v>
      </c>
      <c r="BU10" s="118" t="s">
        <v>25</v>
      </c>
      <c r="BV10" s="118" t="s">
        <v>26</v>
      </c>
      <c r="BW10" s="118" t="s">
        <v>27</v>
      </c>
      <c r="BX10" s="367"/>
      <c r="BY10" s="368"/>
      <c r="BZ10" s="118" t="s">
        <v>20</v>
      </c>
      <c r="CA10" s="118" t="s">
        <v>21</v>
      </c>
      <c r="CB10" s="210" t="s">
        <v>22</v>
      </c>
      <c r="CC10" s="210" t="s">
        <v>23</v>
      </c>
      <c r="CD10" s="210" t="s">
        <v>24</v>
      </c>
      <c r="CE10" s="118" t="s">
        <v>25</v>
      </c>
      <c r="CF10" s="118" t="s">
        <v>26</v>
      </c>
      <c r="CG10" s="118" t="s">
        <v>27</v>
      </c>
      <c r="CH10" s="367"/>
      <c r="CI10" s="368"/>
      <c r="CJ10" s="118" t="s">
        <v>20</v>
      </c>
      <c r="CK10" s="118" t="s">
        <v>21</v>
      </c>
      <c r="CL10" s="210" t="s">
        <v>22</v>
      </c>
      <c r="CM10" s="210" t="s">
        <v>23</v>
      </c>
      <c r="CN10" s="210" t="s">
        <v>24</v>
      </c>
      <c r="CO10" s="118" t="s">
        <v>25</v>
      </c>
      <c r="CP10" s="118" t="s">
        <v>26</v>
      </c>
      <c r="CQ10" s="118" t="s">
        <v>27</v>
      </c>
      <c r="CR10" s="367"/>
      <c r="CS10" s="368"/>
      <c r="CT10" s="118" t="s">
        <v>20</v>
      </c>
      <c r="CU10" s="118" t="s">
        <v>21</v>
      </c>
      <c r="CV10" s="210" t="s">
        <v>22</v>
      </c>
      <c r="CW10" s="210" t="s">
        <v>23</v>
      </c>
      <c r="CX10" s="210" t="s">
        <v>24</v>
      </c>
      <c r="CY10" s="118" t="s">
        <v>25</v>
      </c>
      <c r="CZ10" s="118" t="s">
        <v>26</v>
      </c>
      <c r="DA10" s="118" t="s">
        <v>27</v>
      </c>
      <c r="DB10" s="367"/>
      <c r="DC10" s="368"/>
      <c r="DD10" s="118" t="s">
        <v>20</v>
      </c>
      <c r="DE10" s="118" t="s">
        <v>21</v>
      </c>
      <c r="DF10" s="210" t="s">
        <v>22</v>
      </c>
      <c r="DG10" s="210" t="s">
        <v>23</v>
      </c>
      <c r="DH10" s="210" t="s">
        <v>24</v>
      </c>
      <c r="DI10" s="118" t="s">
        <v>25</v>
      </c>
      <c r="DJ10" s="118" t="s">
        <v>26</v>
      </c>
      <c r="DK10" s="118" t="s">
        <v>27</v>
      </c>
      <c r="DL10" s="367"/>
      <c r="DM10" s="368"/>
      <c r="DN10" s="118" t="s">
        <v>20</v>
      </c>
      <c r="DO10" s="118" t="s">
        <v>21</v>
      </c>
      <c r="DP10" s="210" t="s">
        <v>22</v>
      </c>
      <c r="DQ10" s="210" t="s">
        <v>23</v>
      </c>
      <c r="DR10" s="210" t="s">
        <v>24</v>
      </c>
      <c r="DS10" s="118" t="s">
        <v>25</v>
      </c>
      <c r="DT10" s="118" t="s">
        <v>26</v>
      </c>
      <c r="DU10" s="118" t="s">
        <v>27</v>
      </c>
      <c r="DV10" s="367"/>
      <c r="DW10" s="368"/>
      <c r="DX10" s="118" t="s">
        <v>20</v>
      </c>
      <c r="DY10" s="118" t="s">
        <v>21</v>
      </c>
      <c r="DZ10" s="210" t="s">
        <v>22</v>
      </c>
      <c r="EA10" s="210" t="s">
        <v>23</v>
      </c>
      <c r="EB10" s="210" t="s">
        <v>24</v>
      </c>
      <c r="EC10" s="118" t="s">
        <v>25</v>
      </c>
      <c r="ED10" s="118" t="s">
        <v>26</v>
      </c>
      <c r="EE10" s="118" t="s">
        <v>27</v>
      </c>
      <c r="EF10" s="367"/>
      <c r="EG10" s="368"/>
      <c r="EH10" s="118" t="s">
        <v>20</v>
      </c>
      <c r="EI10" s="118" t="s">
        <v>21</v>
      </c>
      <c r="EJ10" s="210" t="s">
        <v>22</v>
      </c>
      <c r="EK10" s="210" t="s">
        <v>23</v>
      </c>
      <c r="EL10" s="210" t="s">
        <v>24</v>
      </c>
      <c r="EM10" s="118" t="s">
        <v>25</v>
      </c>
      <c r="EN10" s="118" t="s">
        <v>26</v>
      </c>
      <c r="EO10" s="118" t="s">
        <v>27</v>
      </c>
      <c r="EP10" s="367"/>
      <c r="EQ10" s="368"/>
      <c r="ER10" s="118" t="s">
        <v>20</v>
      </c>
      <c r="ES10" s="118" t="s">
        <v>21</v>
      </c>
      <c r="ET10" s="210" t="s">
        <v>22</v>
      </c>
      <c r="EU10" s="210" t="s">
        <v>23</v>
      </c>
      <c r="EV10" s="210" t="s">
        <v>24</v>
      </c>
      <c r="EW10" s="118" t="s">
        <v>25</v>
      </c>
      <c r="EX10" s="118" t="s">
        <v>26</v>
      </c>
      <c r="EY10" s="118" t="s">
        <v>27</v>
      </c>
      <c r="EZ10" s="367"/>
      <c r="FA10" s="368"/>
      <c r="FB10" s="118" t="s">
        <v>20</v>
      </c>
      <c r="FC10" s="118" t="s">
        <v>21</v>
      </c>
      <c r="FD10" s="210" t="s">
        <v>22</v>
      </c>
      <c r="FE10" s="210" t="s">
        <v>23</v>
      </c>
      <c r="FF10" s="210" t="s">
        <v>24</v>
      </c>
      <c r="FG10" s="118" t="s">
        <v>25</v>
      </c>
      <c r="FH10" s="118" t="s">
        <v>26</v>
      </c>
      <c r="FI10" s="118" t="s">
        <v>27</v>
      </c>
      <c r="FJ10" s="367"/>
      <c r="FK10" s="368"/>
      <c r="FL10" s="118" t="s">
        <v>20</v>
      </c>
      <c r="FM10" s="118" t="s">
        <v>21</v>
      </c>
      <c r="FN10" s="210" t="s">
        <v>22</v>
      </c>
      <c r="FO10" s="210" t="s">
        <v>23</v>
      </c>
      <c r="FP10" s="210" t="s">
        <v>24</v>
      </c>
      <c r="FQ10" s="118" t="s">
        <v>25</v>
      </c>
      <c r="FR10" s="118" t="s">
        <v>26</v>
      </c>
      <c r="FS10" s="118" t="s">
        <v>27</v>
      </c>
      <c r="FT10" s="367"/>
      <c r="FU10" s="208"/>
      <c r="FV10" s="208"/>
      <c r="FW10" s="368"/>
      <c r="FX10" s="118" t="s">
        <v>20</v>
      </c>
      <c r="FY10" s="118" t="s">
        <v>21</v>
      </c>
      <c r="FZ10" s="210" t="s">
        <v>22</v>
      </c>
      <c r="GA10" s="210" t="s">
        <v>23</v>
      </c>
      <c r="GB10" s="210" t="s">
        <v>24</v>
      </c>
      <c r="GC10" s="118" t="s">
        <v>25</v>
      </c>
      <c r="GD10" s="118" t="s">
        <v>26</v>
      </c>
      <c r="GE10" s="118" t="s">
        <v>27</v>
      </c>
      <c r="GF10" s="367"/>
      <c r="GG10" s="368"/>
      <c r="GH10" s="118" t="s">
        <v>20</v>
      </c>
      <c r="GI10" s="118" t="s">
        <v>21</v>
      </c>
      <c r="GJ10" s="210" t="s">
        <v>22</v>
      </c>
      <c r="GK10" s="210" t="s">
        <v>23</v>
      </c>
      <c r="GL10" s="210" t="s">
        <v>24</v>
      </c>
      <c r="GM10" s="118" t="s">
        <v>25</v>
      </c>
      <c r="GN10" s="118" t="s">
        <v>26</v>
      </c>
      <c r="GO10" s="118" t="s">
        <v>27</v>
      </c>
      <c r="GP10" s="367"/>
      <c r="GQ10" s="368"/>
      <c r="GR10" s="118" t="s">
        <v>20</v>
      </c>
      <c r="GS10" s="118" t="s">
        <v>21</v>
      </c>
      <c r="GT10" s="210" t="s">
        <v>22</v>
      </c>
      <c r="GU10" s="210" t="s">
        <v>23</v>
      </c>
      <c r="GV10" s="210" t="s">
        <v>24</v>
      </c>
      <c r="GW10" s="118" t="s">
        <v>25</v>
      </c>
      <c r="GX10" s="118" t="s">
        <v>26</v>
      </c>
      <c r="GY10" s="118" t="s">
        <v>27</v>
      </c>
      <c r="GZ10" s="367"/>
    </row>
    <row r="11" spans="1:560" s="66" customFormat="1" ht="18" thickTop="1" thickBot="1">
      <c r="A11" s="65">
        <v>1</v>
      </c>
      <c r="B11" s="75">
        <v>1</v>
      </c>
      <c r="C11" s="76">
        <v>1</v>
      </c>
      <c r="D11" s="219" t="s">
        <v>188</v>
      </c>
      <c r="E11" s="227">
        <v>0</v>
      </c>
      <c r="F11" s="227">
        <v>10</v>
      </c>
      <c r="G11" s="227"/>
      <c r="H11" s="228">
        <f>E11+F11-G11</f>
        <v>10</v>
      </c>
      <c r="I11" s="229"/>
      <c r="J11" s="229"/>
      <c r="K11" s="230"/>
      <c r="L11" s="229"/>
      <c r="M11" s="228">
        <f>+I11+J11-L11</f>
        <v>0</v>
      </c>
      <c r="N11" s="229"/>
      <c r="O11" s="217"/>
      <c r="P11" s="229"/>
      <c r="Q11" s="227">
        <v>5</v>
      </c>
      <c r="R11" s="229"/>
      <c r="S11" s="228">
        <f>H11+Q11-R11</f>
        <v>15</v>
      </c>
      <c r="T11" s="227"/>
      <c r="U11" s="227"/>
      <c r="V11" s="228">
        <f>T11+U11</f>
        <v>0</v>
      </c>
      <c r="W11" s="227"/>
      <c r="X11" s="228">
        <f>M11+T11+U11-W11</f>
        <v>0</v>
      </c>
      <c r="Y11" s="228"/>
      <c r="Z11" s="227"/>
      <c r="AA11" s="244"/>
      <c r="AB11" s="84">
        <v>5</v>
      </c>
      <c r="AC11" s="84"/>
      <c r="AD11" s="85">
        <f>S11+AB11-AC11</f>
        <v>20</v>
      </c>
      <c r="AE11" s="84"/>
      <c r="AF11" s="84"/>
      <c r="AG11" s="85">
        <f>AE11+AF11</f>
        <v>0</v>
      </c>
      <c r="AH11" s="84"/>
      <c r="AI11" s="85">
        <f>X11+AE11+AF11-AH11</f>
        <v>0</v>
      </c>
      <c r="AJ11" s="84"/>
      <c r="AK11" s="84"/>
      <c r="AL11" s="84">
        <v>5</v>
      </c>
      <c r="AM11" s="84"/>
      <c r="AN11" s="85">
        <f>AD11+AL11-AM11</f>
        <v>25</v>
      </c>
      <c r="AO11" s="84"/>
      <c r="AP11" s="84"/>
      <c r="AQ11" s="85">
        <f>AO11+AP11</f>
        <v>0</v>
      </c>
      <c r="AR11" s="84"/>
      <c r="AS11" s="85">
        <f>AI11+AO11+AP11-AR11</f>
        <v>0</v>
      </c>
      <c r="AT11" s="84"/>
      <c r="AU11" s="84"/>
      <c r="AV11" s="84">
        <v>5</v>
      </c>
      <c r="AW11" s="84"/>
      <c r="AX11" s="85">
        <f>AN11+AV11-AW11</f>
        <v>30</v>
      </c>
      <c r="AY11" s="84"/>
      <c r="AZ11" s="84"/>
      <c r="BA11" s="85">
        <f>AY11+AZ11</f>
        <v>0</v>
      </c>
      <c r="BB11" s="84"/>
      <c r="BC11" s="85">
        <f>AS11+AY11+AZ11-BB11</f>
        <v>0</v>
      </c>
      <c r="BD11" s="84"/>
      <c r="BE11" s="84"/>
      <c r="BF11" s="84">
        <v>5</v>
      </c>
      <c r="BG11" s="84"/>
      <c r="BH11" s="85">
        <f>AX11+BF11-BG11</f>
        <v>35</v>
      </c>
      <c r="BI11" s="84"/>
      <c r="BJ11" s="84"/>
      <c r="BK11" s="85">
        <f>BI11+BJ11</f>
        <v>0</v>
      </c>
      <c r="BL11" s="84"/>
      <c r="BM11" s="85">
        <f>BC11+BI11+BJ11-BL11</f>
        <v>0</v>
      </c>
      <c r="BN11" s="84"/>
      <c r="BO11" s="84"/>
      <c r="BP11" s="84">
        <v>5</v>
      </c>
      <c r="BQ11" s="84"/>
      <c r="BR11" s="85">
        <f>BH11+BP11-BQ11</f>
        <v>40</v>
      </c>
      <c r="BS11" s="84"/>
      <c r="BT11" s="84"/>
      <c r="BU11" s="85">
        <f>BS11+BT11</f>
        <v>0</v>
      </c>
      <c r="BV11" s="84"/>
      <c r="BW11" s="85">
        <f>BM11+BS11+BT11-BV11</f>
        <v>0</v>
      </c>
      <c r="BX11" s="84"/>
      <c r="BY11" s="84"/>
      <c r="BZ11" s="84">
        <v>5</v>
      </c>
      <c r="CA11" s="84"/>
      <c r="CB11" s="85">
        <f>BR11+BZ11-CA11</f>
        <v>45</v>
      </c>
      <c r="CC11" s="84"/>
      <c r="CD11" s="84"/>
      <c r="CE11" s="85">
        <f>CC11+CD11</f>
        <v>0</v>
      </c>
      <c r="CF11" s="84"/>
      <c r="CG11" s="85">
        <f>BW11+CC11+CD11-CF11</f>
        <v>0</v>
      </c>
      <c r="CH11" s="84"/>
      <c r="CI11" s="84"/>
      <c r="CJ11" s="84">
        <v>5</v>
      </c>
      <c r="CK11" s="84"/>
      <c r="CL11" s="85">
        <f>CB11+CJ11-CK11</f>
        <v>50</v>
      </c>
      <c r="CM11" s="84"/>
      <c r="CN11" s="84"/>
      <c r="CO11" s="85">
        <f>CM11+CN11</f>
        <v>0</v>
      </c>
      <c r="CP11" s="84"/>
      <c r="CQ11" s="85">
        <f>CG11+CM11+CN11-CP11</f>
        <v>0</v>
      </c>
      <c r="CR11" s="84"/>
      <c r="CS11" s="84"/>
      <c r="CT11" s="84">
        <v>5</v>
      </c>
      <c r="CU11" s="84"/>
      <c r="CV11" s="85">
        <f>CL11+CT11-CU11</f>
        <v>55</v>
      </c>
      <c r="CW11" s="84">
        <v>100</v>
      </c>
      <c r="CX11" s="84">
        <v>15</v>
      </c>
      <c r="CY11" s="85">
        <f>CW11+CX11</f>
        <v>115</v>
      </c>
      <c r="CZ11" s="84"/>
      <c r="DA11" s="85">
        <f>CQ11+CW11+CX11-CZ11</f>
        <v>115</v>
      </c>
      <c r="DB11" s="84"/>
      <c r="DC11" s="84"/>
      <c r="DD11" s="84">
        <v>5</v>
      </c>
      <c r="DE11" s="84"/>
      <c r="DF11" s="85">
        <f>CV11+DD11-DE11</f>
        <v>60</v>
      </c>
      <c r="DG11" s="84"/>
      <c r="DH11" s="84"/>
      <c r="DI11" s="85">
        <f>DG11+DH11</f>
        <v>0</v>
      </c>
      <c r="DJ11" s="84">
        <v>5</v>
      </c>
      <c r="DK11" s="85">
        <f>DA11+DG11+DH11-DJ11</f>
        <v>110</v>
      </c>
      <c r="DL11" s="84"/>
      <c r="DM11" s="84"/>
      <c r="DN11" s="84">
        <v>11.77</v>
      </c>
      <c r="DO11" s="84"/>
      <c r="DP11" s="85">
        <f>DF11+DN11-DO11</f>
        <v>71.77</v>
      </c>
      <c r="DQ11" s="84"/>
      <c r="DR11" s="84"/>
      <c r="DS11" s="85">
        <f>DQ11+DR11</f>
        <v>0</v>
      </c>
      <c r="DT11" s="84">
        <v>13.23</v>
      </c>
      <c r="DU11" s="85">
        <f>DK11+DQ11+DR11-DT11</f>
        <v>96.77</v>
      </c>
      <c r="DV11" s="84"/>
      <c r="DW11" s="84"/>
      <c r="DX11" s="84"/>
      <c r="DY11" s="84"/>
      <c r="DZ11" s="85">
        <f>DP11+DX11-DY11</f>
        <v>71.77</v>
      </c>
      <c r="EA11" s="84"/>
      <c r="EB11" s="84"/>
      <c r="EC11" s="85">
        <f>EA11+EB11</f>
        <v>0</v>
      </c>
      <c r="ED11" s="84"/>
      <c r="EE11" s="85">
        <f>DU11+EA11+EB11-ED11</f>
        <v>96.77</v>
      </c>
      <c r="EF11" s="84"/>
      <c r="EG11" s="84"/>
      <c r="EH11" s="84"/>
      <c r="EI11" s="84"/>
      <c r="EJ11" s="85">
        <f>DZ11+EH11-EI11</f>
        <v>71.77</v>
      </c>
      <c r="EK11" s="84"/>
      <c r="EL11" s="84"/>
      <c r="EM11" s="85">
        <f>EK11+EL11</f>
        <v>0</v>
      </c>
      <c r="EN11" s="84"/>
      <c r="EO11" s="85">
        <f>EE11+EK11+EL11-EN11</f>
        <v>96.77</v>
      </c>
      <c r="EP11" s="84"/>
      <c r="EQ11" s="84"/>
      <c r="ER11" s="84"/>
      <c r="ES11" s="84"/>
      <c r="ET11" s="85">
        <f>EJ11+ER11-ES11</f>
        <v>71.77</v>
      </c>
      <c r="EU11" s="84"/>
      <c r="EV11" s="84"/>
      <c r="EW11" s="85">
        <f>EU11+EV11</f>
        <v>0</v>
      </c>
      <c r="EX11" s="84"/>
      <c r="EY11" s="85">
        <f>EO11+EU11+EV11-EX11</f>
        <v>96.77</v>
      </c>
      <c r="EZ11" s="84"/>
      <c r="FA11" s="84"/>
      <c r="FB11" s="84"/>
      <c r="FC11" s="84"/>
      <c r="FD11" s="85">
        <f>ET11+FB11-FC11</f>
        <v>71.77</v>
      </c>
      <c r="FE11" s="84"/>
      <c r="FF11" s="84"/>
      <c r="FG11" s="85">
        <f>FE11+FF11</f>
        <v>0</v>
      </c>
      <c r="FH11" s="84"/>
      <c r="FI11" s="85">
        <f>EY11+FE11+FF11-FH11</f>
        <v>96.77</v>
      </c>
      <c r="FJ11" s="84"/>
      <c r="FK11" s="84"/>
      <c r="FL11" s="84"/>
      <c r="FM11" s="84"/>
      <c r="FN11" s="85">
        <f>FD11+FL11-FM11</f>
        <v>71.77</v>
      </c>
      <c r="FO11" s="84"/>
      <c r="FP11" s="84"/>
      <c r="FQ11" s="85">
        <f>FO11+FP11</f>
        <v>0</v>
      </c>
      <c r="FR11" s="84"/>
      <c r="FS11" s="85">
        <f>FI11+FO11+FP11-FR11</f>
        <v>96.77</v>
      </c>
      <c r="FT11" s="84"/>
      <c r="FU11" s="86"/>
      <c r="FV11" s="86"/>
      <c r="FW11" s="84"/>
      <c r="FX11" s="84">
        <v>5</v>
      </c>
      <c r="FY11" s="84"/>
      <c r="FZ11" s="85">
        <f>DF11+FX11-FY11</f>
        <v>65</v>
      </c>
      <c r="GA11" s="84"/>
      <c r="GB11" s="84"/>
      <c r="GC11" s="85">
        <f>GA11+GB11</f>
        <v>0</v>
      </c>
      <c r="GD11" s="84">
        <v>5</v>
      </c>
      <c r="GE11" s="85">
        <f>DK11+GC11-GD11</f>
        <v>105</v>
      </c>
      <c r="GF11" s="84"/>
      <c r="GG11" s="84"/>
      <c r="GH11" s="84">
        <v>5</v>
      </c>
      <c r="GI11" s="84"/>
      <c r="GJ11" s="85">
        <f>+FZ11+GH11-GI11</f>
        <v>70</v>
      </c>
      <c r="GK11" s="84"/>
      <c r="GL11" s="84"/>
      <c r="GM11" s="85">
        <f>GK11+GL11</f>
        <v>0</v>
      </c>
      <c r="GN11" s="84">
        <v>105</v>
      </c>
      <c r="GO11" s="85">
        <f>+GE11+GM11-GN11</f>
        <v>0</v>
      </c>
      <c r="GP11" s="84"/>
      <c r="GQ11" s="84"/>
      <c r="GR11" s="84"/>
      <c r="GS11" s="84"/>
      <c r="GT11" s="85">
        <f>GJ11+GR11-GS11</f>
        <v>70</v>
      </c>
      <c r="GU11" s="84"/>
      <c r="GV11" s="84"/>
      <c r="GW11" s="85">
        <f>GU11+GV11</f>
        <v>0</v>
      </c>
      <c r="GX11" s="84"/>
      <c r="GY11" s="85">
        <f>+GO11+GW11-GX11</f>
        <v>0</v>
      </c>
      <c r="GZ11" s="84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</row>
    <row r="12" spans="1:560" s="70" customFormat="1" ht="18" thickTop="1" thickBot="1">
      <c r="A12" s="69">
        <v>2</v>
      </c>
      <c r="B12" s="77">
        <v>2</v>
      </c>
      <c r="C12" s="77">
        <v>2</v>
      </c>
      <c r="D12" s="220" t="s">
        <v>189</v>
      </c>
      <c r="E12" s="231">
        <v>0</v>
      </c>
      <c r="F12" s="227">
        <v>10</v>
      </c>
      <c r="G12" s="231"/>
      <c r="H12" s="232">
        <f t="shared" ref="H12:H35" si="0">E12+F12-G12</f>
        <v>10</v>
      </c>
      <c r="I12" s="233"/>
      <c r="J12" s="233"/>
      <c r="K12" s="234"/>
      <c r="L12" s="233"/>
      <c r="M12" s="232">
        <f t="shared" ref="M12:M33" si="1">+I12+J12-L12</f>
        <v>0</v>
      </c>
      <c r="N12" s="233"/>
      <c r="O12" s="217"/>
      <c r="P12" s="233"/>
      <c r="Q12" s="231">
        <v>5</v>
      </c>
      <c r="R12" s="233"/>
      <c r="S12" s="232">
        <f t="shared" ref="S12:S35" si="2">H12+Q12-R12</f>
        <v>15</v>
      </c>
      <c r="T12" s="231"/>
      <c r="U12" s="231"/>
      <c r="V12" s="232">
        <f t="shared" ref="V12:V35" si="3">T12+U12</f>
        <v>0</v>
      </c>
      <c r="W12" s="231"/>
      <c r="X12" s="232">
        <f t="shared" ref="X12:X35" si="4">M12+T12+U12-W12</f>
        <v>0</v>
      </c>
      <c r="Y12" s="232"/>
      <c r="Z12" s="231"/>
      <c r="AA12" s="245"/>
      <c r="AB12" s="87">
        <v>5</v>
      </c>
      <c r="AC12" s="87"/>
      <c r="AD12" s="88">
        <f t="shared" ref="AD12:AD35" si="5">S12+AB12-AC12</f>
        <v>20</v>
      </c>
      <c r="AE12" s="87"/>
      <c r="AF12" s="87"/>
      <c r="AG12" s="88">
        <f t="shared" ref="AG12:AG27" si="6">AE12+AF12</f>
        <v>0</v>
      </c>
      <c r="AH12" s="87"/>
      <c r="AI12" s="88">
        <f t="shared" ref="AI12:AI28" si="7">X12+AE12+AF12-AH12</f>
        <v>0</v>
      </c>
      <c r="AJ12" s="87"/>
      <c r="AK12" s="87"/>
      <c r="AL12" s="87">
        <v>5</v>
      </c>
      <c r="AM12" s="87"/>
      <c r="AN12" s="88">
        <f t="shared" ref="AN12:AN35" si="8">AD12+AL12-AM12</f>
        <v>25</v>
      </c>
      <c r="AO12" s="87"/>
      <c r="AP12" s="87"/>
      <c r="AQ12" s="88">
        <f t="shared" ref="AQ12:AQ35" si="9">AO12+AP12</f>
        <v>0</v>
      </c>
      <c r="AR12" s="87"/>
      <c r="AS12" s="88">
        <f t="shared" ref="AS12:AS35" si="10">AI12+AO12+AP12-AR12</f>
        <v>0</v>
      </c>
      <c r="AT12" s="87"/>
      <c r="AU12" s="87"/>
      <c r="AV12" s="87">
        <v>5</v>
      </c>
      <c r="AW12" s="87"/>
      <c r="AX12" s="88">
        <f t="shared" ref="AX12:AX35" si="11">AN12+AV12-AW12</f>
        <v>30</v>
      </c>
      <c r="AY12" s="87"/>
      <c r="AZ12" s="87"/>
      <c r="BA12" s="88">
        <f t="shared" ref="BA12:BA35" si="12">AY12+AZ12</f>
        <v>0</v>
      </c>
      <c r="BB12" s="87"/>
      <c r="BC12" s="88">
        <f t="shared" ref="BC12:BC35" si="13">AS12+AY12+AZ12-BB12</f>
        <v>0</v>
      </c>
      <c r="BD12" s="87"/>
      <c r="BE12" s="87"/>
      <c r="BF12" s="87">
        <v>5</v>
      </c>
      <c r="BG12" s="87"/>
      <c r="BH12" s="88">
        <f t="shared" ref="BH12:BH35" si="14">AX12+BF12-BG12</f>
        <v>35</v>
      </c>
      <c r="BI12" s="87"/>
      <c r="BJ12" s="87"/>
      <c r="BK12" s="88">
        <f t="shared" ref="BK12:BK35" si="15">BI12+BJ12</f>
        <v>0</v>
      </c>
      <c r="BL12" s="87"/>
      <c r="BM12" s="88">
        <f t="shared" ref="BM12:BM17" si="16">BC12+BI12+BJ12-BL12</f>
        <v>0</v>
      </c>
      <c r="BN12" s="87"/>
      <c r="BO12" s="87"/>
      <c r="BP12" s="87">
        <v>5</v>
      </c>
      <c r="BQ12" s="87"/>
      <c r="BR12" s="88">
        <f t="shared" ref="BR12:BR35" si="17">BH12+BP12-BQ12</f>
        <v>40</v>
      </c>
      <c r="BS12" s="87"/>
      <c r="BT12" s="87"/>
      <c r="BU12" s="88">
        <f t="shared" ref="BU12:BU35" si="18">BS12+BT12</f>
        <v>0</v>
      </c>
      <c r="BV12" s="87"/>
      <c r="BW12" s="88">
        <f t="shared" ref="BW12:BW35" si="19">BM12+BS12+BT12-BV12</f>
        <v>0</v>
      </c>
      <c r="BX12" s="87"/>
      <c r="BY12" s="87"/>
      <c r="BZ12" s="87">
        <v>5</v>
      </c>
      <c r="CA12" s="87"/>
      <c r="CB12" s="88">
        <f t="shared" ref="CB12:CB35" si="20">BR12+BZ12-CA12</f>
        <v>45</v>
      </c>
      <c r="CC12" s="87"/>
      <c r="CD12" s="87"/>
      <c r="CE12" s="88">
        <f t="shared" ref="CE12:CE35" si="21">CC12+CD12</f>
        <v>0</v>
      </c>
      <c r="CF12" s="87"/>
      <c r="CG12" s="88">
        <f t="shared" ref="CG12:CG35" si="22">BW12+CC12+CD12-CF12</f>
        <v>0</v>
      </c>
      <c r="CH12" s="87"/>
      <c r="CI12" s="87"/>
      <c r="CJ12" s="87">
        <v>5</v>
      </c>
      <c r="CK12" s="87"/>
      <c r="CL12" s="88">
        <f t="shared" ref="CL12:CL35" si="23">CB12+CJ12-CK12</f>
        <v>50</v>
      </c>
      <c r="CM12" s="87"/>
      <c r="CN12" s="87"/>
      <c r="CO12" s="88">
        <f t="shared" ref="CO12:CO35" si="24">CM12+CN12</f>
        <v>0</v>
      </c>
      <c r="CP12" s="87"/>
      <c r="CQ12" s="88">
        <f t="shared" ref="CQ12:CQ35" si="25">CG12+CM12+CN12-CP12</f>
        <v>0</v>
      </c>
      <c r="CR12" s="87"/>
      <c r="CS12" s="87"/>
      <c r="CT12" s="87">
        <v>5</v>
      </c>
      <c r="CU12" s="89"/>
      <c r="CV12" s="88">
        <f t="shared" ref="CV12:CV35" si="26">CL12+CT12-CU12</f>
        <v>55</v>
      </c>
      <c r="CW12" s="87"/>
      <c r="CX12" s="87"/>
      <c r="CY12" s="88">
        <f t="shared" ref="CY12:CY35" si="27">CW12+CX12</f>
        <v>0</v>
      </c>
      <c r="CZ12" s="87"/>
      <c r="DA12" s="88">
        <f t="shared" ref="DA12:DA35" si="28">CQ12+CW12+CX12-CZ12</f>
        <v>0</v>
      </c>
      <c r="DB12" s="87"/>
      <c r="DC12" s="87"/>
      <c r="DD12" s="87">
        <v>5</v>
      </c>
      <c r="DE12" s="87"/>
      <c r="DF12" s="88">
        <f t="shared" ref="DF12:DF35" si="29">CV12+DD12-DE12</f>
        <v>60</v>
      </c>
      <c r="DG12" s="87"/>
      <c r="DH12" s="87"/>
      <c r="DI12" s="88">
        <f t="shared" ref="DI12:DI35" si="30">DG12+DH12</f>
        <v>0</v>
      </c>
      <c r="DJ12" s="87"/>
      <c r="DK12" s="88">
        <f t="shared" ref="DK12:DK35" si="31">DA12+DG12+DH12-DJ12</f>
        <v>0</v>
      </c>
      <c r="DL12" s="87"/>
      <c r="DM12" s="87"/>
      <c r="DN12" s="87">
        <v>11.45</v>
      </c>
      <c r="DO12" s="87"/>
      <c r="DP12" s="88">
        <f t="shared" ref="DP12:DP35" si="32">DF12+DN12-DO12</f>
        <v>71.45</v>
      </c>
      <c r="DQ12" s="87"/>
      <c r="DR12" s="87"/>
      <c r="DS12" s="88">
        <f t="shared" ref="DS12:DS35" si="33">DQ12+DR12</f>
        <v>0</v>
      </c>
      <c r="DT12" s="87">
        <v>88.55</v>
      </c>
      <c r="DU12" s="88">
        <f t="shared" ref="DU12:DU35" si="34">DK12+DQ12+DR12-DT12</f>
        <v>-88.55</v>
      </c>
      <c r="DV12" s="87"/>
      <c r="DW12" s="87"/>
      <c r="DX12" s="87"/>
      <c r="DY12" s="87"/>
      <c r="DZ12" s="88">
        <f t="shared" ref="DZ12:DZ35" si="35">DP12+DX12-DY12</f>
        <v>71.45</v>
      </c>
      <c r="EA12" s="87"/>
      <c r="EB12" s="87"/>
      <c r="EC12" s="88">
        <f t="shared" ref="EC12:EC35" si="36">EA12+EB12</f>
        <v>0</v>
      </c>
      <c r="ED12" s="87"/>
      <c r="EE12" s="88">
        <f t="shared" ref="EE12:EE35" si="37">DU12+EA12+EB12-ED12</f>
        <v>-88.55</v>
      </c>
      <c r="EF12" s="87"/>
      <c r="EG12" s="87"/>
      <c r="EH12" s="87"/>
      <c r="EI12" s="87"/>
      <c r="EJ12" s="88">
        <f t="shared" ref="EJ12:EJ35" si="38">DZ12+EH12-EI12</f>
        <v>71.45</v>
      </c>
      <c r="EK12" s="87"/>
      <c r="EL12" s="87"/>
      <c r="EM12" s="88">
        <f t="shared" ref="EM12:EM35" si="39">EK12+EL12</f>
        <v>0</v>
      </c>
      <c r="EN12" s="87"/>
      <c r="EO12" s="88">
        <f t="shared" ref="EO12:EO35" si="40">EE12+EK12+EL12-EN12</f>
        <v>-88.55</v>
      </c>
      <c r="EP12" s="87"/>
      <c r="EQ12" s="87"/>
      <c r="ER12" s="87"/>
      <c r="ES12" s="87"/>
      <c r="ET12" s="88">
        <f t="shared" ref="ET12:ET35" si="41">EJ12+ER12-ES12</f>
        <v>71.45</v>
      </c>
      <c r="EU12" s="87"/>
      <c r="EV12" s="87"/>
      <c r="EW12" s="88">
        <f t="shared" ref="EW12:EW35" si="42">EU12+EV12</f>
        <v>0</v>
      </c>
      <c r="EX12" s="87"/>
      <c r="EY12" s="88">
        <f t="shared" ref="EY12:EY35" si="43">EO12+EU12+EV12-EX12</f>
        <v>-88.55</v>
      </c>
      <c r="EZ12" s="87"/>
      <c r="FA12" s="87"/>
      <c r="FB12" s="87"/>
      <c r="FC12" s="87"/>
      <c r="FD12" s="88">
        <f t="shared" ref="FD12:FD35" si="44">ET12+FB12-FC12</f>
        <v>71.45</v>
      </c>
      <c r="FE12" s="87"/>
      <c r="FF12" s="87"/>
      <c r="FG12" s="88">
        <f t="shared" ref="FG12:FG35" si="45">FE12+FF12</f>
        <v>0</v>
      </c>
      <c r="FH12" s="87"/>
      <c r="FI12" s="88">
        <f t="shared" ref="FI12:FI35" si="46">EY12+FE12+FF12-FH12</f>
        <v>-88.55</v>
      </c>
      <c r="FJ12" s="87"/>
      <c r="FK12" s="87"/>
      <c r="FL12" s="87"/>
      <c r="FM12" s="87"/>
      <c r="FN12" s="88">
        <f t="shared" ref="FN12:FN35" si="47">FD12+FL12-FM12</f>
        <v>71.45</v>
      </c>
      <c r="FO12" s="87"/>
      <c r="FP12" s="87"/>
      <c r="FQ12" s="88">
        <f t="shared" ref="FQ12:FQ35" si="48">FO12+FP12</f>
        <v>0</v>
      </c>
      <c r="FR12" s="87"/>
      <c r="FS12" s="88">
        <f t="shared" ref="FS12:FS35" si="49">FI12+FO12+FP12-FR12</f>
        <v>-88.55</v>
      </c>
      <c r="FT12" s="87"/>
      <c r="FU12" s="90"/>
      <c r="FV12" s="90"/>
      <c r="FW12" s="87"/>
      <c r="FX12" s="84">
        <v>5</v>
      </c>
      <c r="FY12" s="87"/>
      <c r="FZ12" s="88">
        <f t="shared" ref="FZ12:FZ35" si="50">DF12+FX12-FY12</f>
        <v>65</v>
      </c>
      <c r="GA12" s="87"/>
      <c r="GB12" s="87"/>
      <c r="GC12" s="88">
        <f t="shared" ref="GC12:GC35" si="51">GA12+GB12</f>
        <v>0</v>
      </c>
      <c r="GD12" s="87"/>
      <c r="GE12" s="88">
        <f t="shared" ref="GE12:GE17" si="52">DK12+GC12-GD12</f>
        <v>0</v>
      </c>
      <c r="GF12" s="87"/>
      <c r="GG12" s="87"/>
      <c r="GH12" s="84">
        <v>5</v>
      </c>
      <c r="GI12" s="87"/>
      <c r="GJ12" s="85">
        <f t="shared" ref="GJ12:GJ35" si="53">+FZ12+GH12-GI12</f>
        <v>70</v>
      </c>
      <c r="GK12" s="87">
        <v>100</v>
      </c>
      <c r="GL12" s="87">
        <v>15</v>
      </c>
      <c r="GM12" s="88">
        <f t="shared" ref="GM12:GM35" si="54">GK12+GL12</f>
        <v>115</v>
      </c>
      <c r="GN12" s="87"/>
      <c r="GO12" s="85">
        <f t="shared" ref="GO12:GO35" si="55">+GE12+GM12-GN12</f>
        <v>115</v>
      </c>
      <c r="GP12" s="87"/>
      <c r="GQ12" s="87"/>
      <c r="GR12" s="84"/>
      <c r="GS12" s="87"/>
      <c r="GT12" s="85">
        <f t="shared" ref="GT12:GT35" si="56">GJ12+GR12-GS12</f>
        <v>70</v>
      </c>
      <c r="GU12" s="87"/>
      <c r="GV12" s="87"/>
      <c r="GW12" s="88">
        <f t="shared" ref="GW12:GW35" si="57">GU12+GV12</f>
        <v>0</v>
      </c>
      <c r="GX12" s="87"/>
      <c r="GY12" s="85">
        <f t="shared" ref="GY12:GY35" si="58">+GO12+GW12-GX12</f>
        <v>115</v>
      </c>
      <c r="GZ12" s="87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</row>
    <row r="13" spans="1:560" s="66" customFormat="1" ht="15.75" customHeight="1" thickTop="1" thickBot="1">
      <c r="A13" s="65">
        <v>3</v>
      </c>
      <c r="B13" s="75">
        <v>3</v>
      </c>
      <c r="C13" s="75">
        <v>3</v>
      </c>
      <c r="D13" s="221" t="s">
        <v>190</v>
      </c>
      <c r="E13" s="227">
        <v>0</v>
      </c>
      <c r="F13" s="227">
        <v>10</v>
      </c>
      <c r="G13" s="227"/>
      <c r="H13" s="228">
        <f t="shared" si="0"/>
        <v>10</v>
      </c>
      <c r="I13" s="229"/>
      <c r="J13" s="229"/>
      <c r="K13" s="230"/>
      <c r="L13" s="229"/>
      <c r="M13" s="228">
        <f t="shared" si="1"/>
        <v>0</v>
      </c>
      <c r="N13" s="229"/>
      <c r="O13" s="217"/>
      <c r="P13" s="229"/>
      <c r="Q13" s="227">
        <v>5</v>
      </c>
      <c r="R13" s="229"/>
      <c r="S13" s="228">
        <f t="shared" si="2"/>
        <v>15</v>
      </c>
      <c r="T13" s="227"/>
      <c r="U13" s="227"/>
      <c r="V13" s="228">
        <f t="shared" si="3"/>
        <v>0</v>
      </c>
      <c r="W13" s="227"/>
      <c r="X13" s="228">
        <f t="shared" si="4"/>
        <v>0</v>
      </c>
      <c r="Y13" s="228"/>
      <c r="Z13" s="227"/>
      <c r="AA13" s="244"/>
      <c r="AB13" s="84">
        <v>5</v>
      </c>
      <c r="AC13" s="84"/>
      <c r="AD13" s="85">
        <f t="shared" si="5"/>
        <v>20</v>
      </c>
      <c r="AE13" s="84"/>
      <c r="AF13" s="84"/>
      <c r="AG13" s="85">
        <f t="shared" si="6"/>
        <v>0</v>
      </c>
      <c r="AH13" s="84"/>
      <c r="AI13" s="85">
        <f t="shared" si="7"/>
        <v>0</v>
      </c>
      <c r="AJ13" s="84"/>
      <c r="AK13" s="84"/>
      <c r="AL13" s="84">
        <v>5</v>
      </c>
      <c r="AM13" s="84"/>
      <c r="AN13" s="85">
        <f t="shared" si="8"/>
        <v>25</v>
      </c>
      <c r="AO13" s="84"/>
      <c r="AP13" s="84"/>
      <c r="AQ13" s="85">
        <f t="shared" si="9"/>
        <v>0</v>
      </c>
      <c r="AR13" s="84"/>
      <c r="AS13" s="85">
        <f t="shared" si="10"/>
        <v>0</v>
      </c>
      <c r="AT13" s="84"/>
      <c r="AU13" s="84"/>
      <c r="AV13" s="84">
        <v>5</v>
      </c>
      <c r="AW13" s="84"/>
      <c r="AX13" s="85">
        <f t="shared" si="11"/>
        <v>30</v>
      </c>
      <c r="AY13" s="84"/>
      <c r="AZ13" s="84"/>
      <c r="BA13" s="85">
        <f t="shared" si="12"/>
        <v>0</v>
      </c>
      <c r="BB13" s="84"/>
      <c r="BC13" s="85">
        <f t="shared" si="13"/>
        <v>0</v>
      </c>
      <c r="BD13" s="84"/>
      <c r="BE13" s="84"/>
      <c r="BF13" s="84">
        <v>5</v>
      </c>
      <c r="BG13" s="84"/>
      <c r="BH13" s="85">
        <f t="shared" si="14"/>
        <v>35</v>
      </c>
      <c r="BI13" s="84"/>
      <c r="BJ13" s="84"/>
      <c r="BK13" s="85">
        <f t="shared" si="15"/>
        <v>0</v>
      </c>
      <c r="BL13" s="84"/>
      <c r="BM13" s="85">
        <f t="shared" si="16"/>
        <v>0</v>
      </c>
      <c r="BN13" s="84"/>
      <c r="BO13" s="84"/>
      <c r="BP13" s="84">
        <v>5</v>
      </c>
      <c r="BQ13" s="84"/>
      <c r="BR13" s="85">
        <f t="shared" si="17"/>
        <v>40</v>
      </c>
      <c r="BS13" s="84"/>
      <c r="BT13" s="84"/>
      <c r="BU13" s="85">
        <f t="shared" si="18"/>
        <v>0</v>
      </c>
      <c r="BV13" s="84"/>
      <c r="BW13" s="85">
        <f t="shared" si="19"/>
        <v>0</v>
      </c>
      <c r="BX13" s="84"/>
      <c r="BY13" s="84"/>
      <c r="BZ13" s="84">
        <v>5</v>
      </c>
      <c r="CA13" s="84"/>
      <c r="CB13" s="85">
        <f t="shared" si="20"/>
        <v>45</v>
      </c>
      <c r="CC13" s="84">
        <v>200</v>
      </c>
      <c r="CD13" s="84">
        <v>30</v>
      </c>
      <c r="CE13" s="85">
        <f t="shared" si="21"/>
        <v>230</v>
      </c>
      <c r="CF13" s="84"/>
      <c r="CG13" s="85">
        <f t="shared" si="22"/>
        <v>230</v>
      </c>
      <c r="CH13" s="84"/>
      <c r="CI13" s="84"/>
      <c r="CJ13" s="84">
        <v>5</v>
      </c>
      <c r="CK13" s="84"/>
      <c r="CL13" s="85">
        <f t="shared" si="23"/>
        <v>50</v>
      </c>
      <c r="CM13" s="84"/>
      <c r="CN13" s="84"/>
      <c r="CO13" s="85">
        <f t="shared" si="24"/>
        <v>0</v>
      </c>
      <c r="CP13" s="84">
        <v>10</v>
      </c>
      <c r="CQ13" s="85">
        <f t="shared" si="25"/>
        <v>220</v>
      </c>
      <c r="CR13" s="84"/>
      <c r="CS13" s="84"/>
      <c r="CT13" s="84">
        <v>5</v>
      </c>
      <c r="CU13" s="84"/>
      <c r="CV13" s="85">
        <f t="shared" si="26"/>
        <v>55</v>
      </c>
      <c r="CW13" s="84"/>
      <c r="CX13" s="84"/>
      <c r="CY13" s="85">
        <f t="shared" si="27"/>
        <v>0</v>
      </c>
      <c r="CZ13" s="84">
        <v>10</v>
      </c>
      <c r="DA13" s="85">
        <f>CQ13+CW13+CX13-CZ13</f>
        <v>210</v>
      </c>
      <c r="DB13" s="84"/>
      <c r="DC13" s="84"/>
      <c r="DD13" s="84">
        <v>5</v>
      </c>
      <c r="DE13" s="84"/>
      <c r="DF13" s="85">
        <f t="shared" si="29"/>
        <v>60</v>
      </c>
      <c r="DG13" s="84">
        <v>100</v>
      </c>
      <c r="DH13" s="84">
        <v>15</v>
      </c>
      <c r="DI13" s="85">
        <f t="shared" si="30"/>
        <v>115</v>
      </c>
      <c r="DJ13" s="84">
        <v>210</v>
      </c>
      <c r="DK13" s="85">
        <f t="shared" si="31"/>
        <v>115</v>
      </c>
      <c r="DL13" s="84"/>
      <c r="DM13" s="84"/>
      <c r="DN13" s="84">
        <v>10</v>
      </c>
      <c r="DO13" s="84"/>
      <c r="DP13" s="85">
        <f t="shared" si="32"/>
        <v>70</v>
      </c>
      <c r="DQ13" s="84"/>
      <c r="DR13" s="84"/>
      <c r="DS13" s="85">
        <f t="shared" si="33"/>
        <v>0</v>
      </c>
      <c r="DT13" s="84"/>
      <c r="DU13" s="85">
        <f t="shared" si="34"/>
        <v>115</v>
      </c>
      <c r="DV13" s="84"/>
      <c r="DW13" s="84"/>
      <c r="DX13" s="84"/>
      <c r="DY13" s="84"/>
      <c r="DZ13" s="85">
        <f t="shared" si="35"/>
        <v>70</v>
      </c>
      <c r="EA13" s="84"/>
      <c r="EB13" s="84"/>
      <c r="EC13" s="85">
        <f t="shared" si="36"/>
        <v>0</v>
      </c>
      <c r="ED13" s="84"/>
      <c r="EE13" s="85">
        <f t="shared" si="37"/>
        <v>115</v>
      </c>
      <c r="EF13" s="84"/>
      <c r="EG13" s="84"/>
      <c r="EH13" s="84"/>
      <c r="EI13" s="84"/>
      <c r="EJ13" s="85">
        <f t="shared" si="38"/>
        <v>70</v>
      </c>
      <c r="EK13" s="84"/>
      <c r="EL13" s="84"/>
      <c r="EM13" s="85">
        <f t="shared" si="39"/>
        <v>0</v>
      </c>
      <c r="EN13" s="84"/>
      <c r="EO13" s="85">
        <f t="shared" si="40"/>
        <v>115</v>
      </c>
      <c r="EP13" s="84"/>
      <c r="EQ13" s="84"/>
      <c r="ER13" s="84"/>
      <c r="ES13" s="84"/>
      <c r="ET13" s="85">
        <f t="shared" si="41"/>
        <v>70</v>
      </c>
      <c r="EU13" s="84"/>
      <c r="EV13" s="84"/>
      <c r="EW13" s="85">
        <f t="shared" si="42"/>
        <v>0</v>
      </c>
      <c r="EX13" s="84"/>
      <c r="EY13" s="85">
        <f t="shared" si="43"/>
        <v>115</v>
      </c>
      <c r="EZ13" s="84"/>
      <c r="FA13" s="84"/>
      <c r="FB13" s="84"/>
      <c r="FC13" s="84"/>
      <c r="FD13" s="85">
        <f t="shared" si="44"/>
        <v>70</v>
      </c>
      <c r="FE13" s="84"/>
      <c r="FF13" s="84"/>
      <c r="FG13" s="85">
        <f t="shared" si="45"/>
        <v>0</v>
      </c>
      <c r="FH13" s="84"/>
      <c r="FI13" s="85">
        <f t="shared" si="46"/>
        <v>115</v>
      </c>
      <c r="FJ13" s="84"/>
      <c r="FK13" s="84"/>
      <c r="FL13" s="84"/>
      <c r="FM13" s="84"/>
      <c r="FN13" s="85">
        <f t="shared" si="47"/>
        <v>70</v>
      </c>
      <c r="FO13" s="84"/>
      <c r="FP13" s="84"/>
      <c r="FQ13" s="85">
        <f t="shared" si="48"/>
        <v>0</v>
      </c>
      <c r="FR13" s="84"/>
      <c r="FS13" s="85">
        <f t="shared" si="49"/>
        <v>115</v>
      </c>
      <c r="FT13" s="84"/>
      <c r="FU13" s="86"/>
      <c r="FV13" s="86"/>
      <c r="FW13" s="84"/>
      <c r="FX13" s="84">
        <v>5</v>
      </c>
      <c r="FY13" s="84"/>
      <c r="FZ13" s="85">
        <f t="shared" si="50"/>
        <v>65</v>
      </c>
      <c r="GA13" s="84"/>
      <c r="GB13" s="84"/>
      <c r="GC13" s="85">
        <f t="shared" si="51"/>
        <v>0</v>
      </c>
      <c r="GD13" s="84">
        <v>5</v>
      </c>
      <c r="GE13" s="85">
        <f t="shared" si="52"/>
        <v>110</v>
      </c>
      <c r="GF13" s="84"/>
      <c r="GG13" s="84"/>
      <c r="GH13" s="84">
        <v>5</v>
      </c>
      <c r="GI13" s="84"/>
      <c r="GJ13" s="85">
        <f t="shared" si="53"/>
        <v>70</v>
      </c>
      <c r="GK13" s="84"/>
      <c r="GL13" s="84"/>
      <c r="GM13" s="85">
        <f t="shared" si="54"/>
        <v>0</v>
      </c>
      <c r="GN13" s="84"/>
      <c r="GO13" s="85">
        <f t="shared" si="55"/>
        <v>110</v>
      </c>
      <c r="GP13" s="84"/>
      <c r="GQ13" s="84"/>
      <c r="GR13" s="84"/>
      <c r="GS13" s="84"/>
      <c r="GT13" s="85">
        <f t="shared" si="56"/>
        <v>70</v>
      </c>
      <c r="GU13" s="84"/>
      <c r="GV13" s="84"/>
      <c r="GW13" s="85">
        <f t="shared" si="57"/>
        <v>0</v>
      </c>
      <c r="GX13" s="84"/>
      <c r="GY13" s="85">
        <f t="shared" si="58"/>
        <v>110</v>
      </c>
      <c r="GZ13" s="84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</row>
    <row r="14" spans="1:560" s="70" customFormat="1" ht="16.5" customHeight="1" thickTop="1" thickBot="1">
      <c r="A14" s="69">
        <v>4</v>
      </c>
      <c r="B14" s="77">
        <v>4</v>
      </c>
      <c r="C14" s="77">
        <v>4</v>
      </c>
      <c r="D14" s="220" t="s">
        <v>191</v>
      </c>
      <c r="E14" s="231">
        <v>0</v>
      </c>
      <c r="F14" s="227">
        <v>10</v>
      </c>
      <c r="G14" s="231"/>
      <c r="H14" s="232">
        <f t="shared" si="0"/>
        <v>10</v>
      </c>
      <c r="I14" s="233"/>
      <c r="J14" s="233"/>
      <c r="K14" s="234"/>
      <c r="L14" s="233"/>
      <c r="M14" s="232">
        <f t="shared" si="1"/>
        <v>0</v>
      </c>
      <c r="N14" s="233"/>
      <c r="O14" s="217"/>
      <c r="P14" s="233"/>
      <c r="Q14" s="231">
        <v>5</v>
      </c>
      <c r="R14" s="233"/>
      <c r="S14" s="232">
        <f t="shared" si="2"/>
        <v>15</v>
      </c>
      <c r="T14" s="231">
        <v>100</v>
      </c>
      <c r="U14" s="231">
        <v>15</v>
      </c>
      <c r="V14" s="232">
        <f t="shared" si="3"/>
        <v>115</v>
      </c>
      <c r="W14" s="231"/>
      <c r="X14" s="232">
        <f t="shared" si="4"/>
        <v>115</v>
      </c>
      <c r="Y14" s="232"/>
      <c r="Z14" s="231"/>
      <c r="AA14" s="245"/>
      <c r="AB14" s="87">
        <v>5</v>
      </c>
      <c r="AC14" s="87"/>
      <c r="AD14" s="88">
        <f t="shared" si="5"/>
        <v>20</v>
      </c>
      <c r="AE14" s="87"/>
      <c r="AF14" s="87"/>
      <c r="AG14" s="88">
        <f t="shared" si="6"/>
        <v>0</v>
      </c>
      <c r="AH14" s="87">
        <v>5</v>
      </c>
      <c r="AI14" s="88">
        <f t="shared" si="7"/>
        <v>110</v>
      </c>
      <c r="AJ14" s="87"/>
      <c r="AK14" s="87"/>
      <c r="AL14" s="87">
        <v>5</v>
      </c>
      <c r="AM14" s="87"/>
      <c r="AN14" s="88">
        <f t="shared" si="8"/>
        <v>25</v>
      </c>
      <c r="AO14" s="87"/>
      <c r="AP14" s="87"/>
      <c r="AQ14" s="88">
        <f t="shared" si="9"/>
        <v>0</v>
      </c>
      <c r="AR14" s="87">
        <v>5</v>
      </c>
      <c r="AS14" s="88">
        <f t="shared" si="10"/>
        <v>105</v>
      </c>
      <c r="AT14" s="87"/>
      <c r="AU14" s="87"/>
      <c r="AV14" s="87">
        <v>5</v>
      </c>
      <c r="AW14" s="87"/>
      <c r="AX14" s="88">
        <f t="shared" si="11"/>
        <v>30</v>
      </c>
      <c r="AY14" s="87">
        <v>180</v>
      </c>
      <c r="AZ14" s="87">
        <v>27</v>
      </c>
      <c r="BA14" s="88">
        <f t="shared" si="12"/>
        <v>207</v>
      </c>
      <c r="BB14" s="87">
        <v>105</v>
      </c>
      <c r="BC14" s="88">
        <f t="shared" si="13"/>
        <v>207</v>
      </c>
      <c r="BD14" s="87"/>
      <c r="BE14" s="87"/>
      <c r="BF14" s="87">
        <v>5</v>
      </c>
      <c r="BG14" s="87"/>
      <c r="BH14" s="88">
        <f t="shared" si="14"/>
        <v>35</v>
      </c>
      <c r="BI14" s="87"/>
      <c r="BJ14" s="87"/>
      <c r="BK14" s="88">
        <f t="shared" si="15"/>
        <v>0</v>
      </c>
      <c r="BL14" s="87">
        <v>9</v>
      </c>
      <c r="BM14" s="88">
        <f t="shared" si="16"/>
        <v>198</v>
      </c>
      <c r="BN14" s="87"/>
      <c r="BO14" s="87"/>
      <c r="BP14" s="87">
        <v>5</v>
      </c>
      <c r="BQ14" s="87"/>
      <c r="BR14" s="88">
        <f>BH14+BP14-BQ14</f>
        <v>40</v>
      </c>
      <c r="BS14" s="87"/>
      <c r="BT14" s="87"/>
      <c r="BU14" s="88">
        <f t="shared" si="18"/>
        <v>0</v>
      </c>
      <c r="BV14" s="87">
        <v>9</v>
      </c>
      <c r="BW14" s="88">
        <f t="shared" si="19"/>
        <v>189</v>
      </c>
      <c r="BX14" s="87"/>
      <c r="BY14" s="87"/>
      <c r="BZ14" s="87">
        <v>5</v>
      </c>
      <c r="CA14" s="87"/>
      <c r="CB14" s="88">
        <f t="shared" si="20"/>
        <v>45</v>
      </c>
      <c r="CC14" s="87">
        <v>200</v>
      </c>
      <c r="CD14" s="87">
        <v>30</v>
      </c>
      <c r="CE14" s="88">
        <f t="shared" si="21"/>
        <v>230</v>
      </c>
      <c r="CF14" s="87">
        <v>189</v>
      </c>
      <c r="CG14" s="88">
        <f t="shared" si="22"/>
        <v>230</v>
      </c>
      <c r="CH14" s="87"/>
      <c r="CI14" s="87"/>
      <c r="CJ14" s="87">
        <v>5</v>
      </c>
      <c r="CK14" s="87"/>
      <c r="CL14" s="88">
        <f t="shared" si="23"/>
        <v>50</v>
      </c>
      <c r="CM14" s="87"/>
      <c r="CN14" s="87"/>
      <c r="CO14" s="88">
        <f t="shared" si="24"/>
        <v>0</v>
      </c>
      <c r="CP14" s="87">
        <v>10</v>
      </c>
      <c r="CQ14" s="88">
        <f t="shared" si="25"/>
        <v>220</v>
      </c>
      <c r="CR14" s="87"/>
      <c r="CS14" s="87"/>
      <c r="CT14" s="87">
        <v>5</v>
      </c>
      <c r="CU14" s="87"/>
      <c r="CV14" s="88">
        <f t="shared" si="26"/>
        <v>55</v>
      </c>
      <c r="CW14" s="87"/>
      <c r="CX14" s="87"/>
      <c r="CY14" s="88">
        <f t="shared" si="27"/>
        <v>0</v>
      </c>
      <c r="CZ14" s="87">
        <v>10</v>
      </c>
      <c r="DA14" s="88">
        <f t="shared" si="28"/>
        <v>210</v>
      </c>
      <c r="DB14" s="87"/>
      <c r="DC14" s="87"/>
      <c r="DD14" s="87">
        <v>5</v>
      </c>
      <c r="DE14" s="87"/>
      <c r="DF14" s="88">
        <f t="shared" si="29"/>
        <v>60</v>
      </c>
      <c r="DG14" s="87">
        <v>200</v>
      </c>
      <c r="DH14" s="87">
        <v>30</v>
      </c>
      <c r="DI14" s="88">
        <f t="shared" si="30"/>
        <v>230</v>
      </c>
      <c r="DJ14" s="87">
        <v>210</v>
      </c>
      <c r="DK14" s="88">
        <f t="shared" si="31"/>
        <v>230</v>
      </c>
      <c r="DL14" s="87"/>
      <c r="DM14" s="87"/>
      <c r="DN14" s="87">
        <v>13.33</v>
      </c>
      <c r="DO14" s="87"/>
      <c r="DP14" s="88">
        <f t="shared" si="32"/>
        <v>73.33</v>
      </c>
      <c r="DQ14" s="87"/>
      <c r="DR14" s="87"/>
      <c r="DS14" s="88">
        <f t="shared" si="33"/>
        <v>0</v>
      </c>
      <c r="DT14" s="87">
        <v>56.67</v>
      </c>
      <c r="DU14" s="88">
        <f t="shared" si="34"/>
        <v>173.32999999999998</v>
      </c>
      <c r="DV14" s="87"/>
      <c r="DW14" s="87"/>
      <c r="DX14" s="87"/>
      <c r="DY14" s="87"/>
      <c r="DZ14" s="88">
        <f t="shared" si="35"/>
        <v>73.33</v>
      </c>
      <c r="EA14" s="87"/>
      <c r="EB14" s="87"/>
      <c r="EC14" s="88">
        <f t="shared" si="36"/>
        <v>0</v>
      </c>
      <c r="ED14" s="87"/>
      <c r="EE14" s="88">
        <f t="shared" si="37"/>
        <v>173.32999999999998</v>
      </c>
      <c r="EF14" s="87"/>
      <c r="EG14" s="87"/>
      <c r="EH14" s="87"/>
      <c r="EI14" s="87"/>
      <c r="EJ14" s="88">
        <f t="shared" si="38"/>
        <v>73.33</v>
      </c>
      <c r="EK14" s="87"/>
      <c r="EL14" s="87"/>
      <c r="EM14" s="88">
        <f t="shared" si="39"/>
        <v>0</v>
      </c>
      <c r="EN14" s="87"/>
      <c r="EO14" s="88">
        <f t="shared" si="40"/>
        <v>173.32999999999998</v>
      </c>
      <c r="EP14" s="87"/>
      <c r="EQ14" s="87"/>
      <c r="ER14" s="87"/>
      <c r="ES14" s="87"/>
      <c r="ET14" s="88">
        <f t="shared" si="41"/>
        <v>73.33</v>
      </c>
      <c r="EU14" s="87"/>
      <c r="EV14" s="87"/>
      <c r="EW14" s="88">
        <f t="shared" si="42"/>
        <v>0</v>
      </c>
      <c r="EX14" s="87"/>
      <c r="EY14" s="88">
        <f t="shared" si="43"/>
        <v>173.32999999999998</v>
      </c>
      <c r="EZ14" s="87"/>
      <c r="FA14" s="87"/>
      <c r="FB14" s="87"/>
      <c r="FC14" s="87"/>
      <c r="FD14" s="88">
        <f t="shared" si="44"/>
        <v>73.33</v>
      </c>
      <c r="FE14" s="87"/>
      <c r="FF14" s="87"/>
      <c r="FG14" s="88">
        <f t="shared" si="45"/>
        <v>0</v>
      </c>
      <c r="FH14" s="87"/>
      <c r="FI14" s="88">
        <f t="shared" si="46"/>
        <v>173.32999999999998</v>
      </c>
      <c r="FJ14" s="87"/>
      <c r="FK14" s="87"/>
      <c r="FL14" s="87"/>
      <c r="FM14" s="87"/>
      <c r="FN14" s="88">
        <f t="shared" si="47"/>
        <v>73.33</v>
      </c>
      <c r="FO14" s="87"/>
      <c r="FP14" s="87"/>
      <c r="FQ14" s="88">
        <f t="shared" si="48"/>
        <v>0</v>
      </c>
      <c r="FR14" s="87"/>
      <c r="FS14" s="88">
        <f t="shared" si="49"/>
        <v>173.32999999999998</v>
      </c>
      <c r="FT14" s="87"/>
      <c r="FU14" s="90"/>
      <c r="FV14" s="90"/>
      <c r="FW14" s="87"/>
      <c r="FX14" s="84">
        <v>5</v>
      </c>
      <c r="FY14" s="87"/>
      <c r="FZ14" s="88">
        <f t="shared" si="50"/>
        <v>65</v>
      </c>
      <c r="GA14" s="87"/>
      <c r="GB14" s="87"/>
      <c r="GC14" s="88">
        <f t="shared" si="51"/>
        <v>0</v>
      </c>
      <c r="GD14" s="87">
        <v>10</v>
      </c>
      <c r="GE14" s="88">
        <f t="shared" si="52"/>
        <v>220</v>
      </c>
      <c r="GF14" s="87"/>
      <c r="GG14" s="87"/>
      <c r="GH14" s="84">
        <v>5</v>
      </c>
      <c r="GI14" s="87"/>
      <c r="GJ14" s="85">
        <f t="shared" si="53"/>
        <v>70</v>
      </c>
      <c r="GK14" s="87">
        <v>135</v>
      </c>
      <c r="GL14" s="87">
        <v>20.25</v>
      </c>
      <c r="GM14" s="88">
        <f t="shared" si="54"/>
        <v>155.25</v>
      </c>
      <c r="GN14" s="87"/>
      <c r="GO14" s="85">
        <f t="shared" si="55"/>
        <v>375.25</v>
      </c>
      <c r="GP14" s="87"/>
      <c r="GQ14" s="87"/>
      <c r="GR14" s="84"/>
      <c r="GS14" s="87"/>
      <c r="GT14" s="85">
        <f t="shared" si="56"/>
        <v>70</v>
      </c>
      <c r="GU14" s="87"/>
      <c r="GV14" s="87"/>
      <c r="GW14" s="88">
        <f t="shared" si="57"/>
        <v>0</v>
      </c>
      <c r="GX14" s="87"/>
      <c r="GY14" s="85">
        <f t="shared" si="58"/>
        <v>375.25</v>
      </c>
      <c r="GZ14" s="87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</row>
    <row r="15" spans="1:560" s="66" customFormat="1" ht="15.75" customHeight="1" thickTop="1" thickBot="1">
      <c r="A15" s="65">
        <v>5</v>
      </c>
      <c r="B15" s="75">
        <v>5</v>
      </c>
      <c r="C15" s="76">
        <v>5</v>
      </c>
      <c r="D15" s="221" t="s">
        <v>192</v>
      </c>
      <c r="E15" s="227">
        <v>0</v>
      </c>
      <c r="F15" s="227">
        <v>10</v>
      </c>
      <c r="G15" s="227"/>
      <c r="H15" s="228">
        <f t="shared" si="0"/>
        <v>10</v>
      </c>
      <c r="I15" s="229"/>
      <c r="J15" s="229"/>
      <c r="K15" s="230"/>
      <c r="L15" s="229"/>
      <c r="M15" s="228">
        <f t="shared" si="1"/>
        <v>0</v>
      </c>
      <c r="N15" s="229"/>
      <c r="O15" s="217"/>
      <c r="P15" s="229"/>
      <c r="Q15" s="227">
        <v>5</v>
      </c>
      <c r="R15" s="229"/>
      <c r="S15" s="228">
        <f t="shared" si="2"/>
        <v>15</v>
      </c>
      <c r="T15" s="227"/>
      <c r="U15" s="227"/>
      <c r="V15" s="228">
        <f t="shared" si="3"/>
        <v>0</v>
      </c>
      <c r="W15" s="227"/>
      <c r="X15" s="228">
        <f t="shared" si="4"/>
        <v>0</v>
      </c>
      <c r="Y15" s="228"/>
      <c r="Z15" s="227"/>
      <c r="AA15" s="244"/>
      <c r="AB15" s="84">
        <v>5</v>
      </c>
      <c r="AC15" s="84"/>
      <c r="AD15" s="85">
        <f t="shared" si="5"/>
        <v>20</v>
      </c>
      <c r="AE15" s="84"/>
      <c r="AF15" s="84"/>
      <c r="AG15" s="85">
        <f t="shared" si="6"/>
        <v>0</v>
      </c>
      <c r="AH15" s="84"/>
      <c r="AI15" s="85">
        <f t="shared" si="7"/>
        <v>0</v>
      </c>
      <c r="AJ15" s="84"/>
      <c r="AK15" s="84"/>
      <c r="AL15" s="84">
        <v>5</v>
      </c>
      <c r="AM15" s="84"/>
      <c r="AN15" s="85">
        <f t="shared" si="8"/>
        <v>25</v>
      </c>
      <c r="AO15" s="84"/>
      <c r="AP15" s="84"/>
      <c r="AQ15" s="85">
        <f t="shared" si="9"/>
        <v>0</v>
      </c>
      <c r="AR15" s="84"/>
      <c r="AS15" s="85">
        <f t="shared" si="10"/>
        <v>0</v>
      </c>
      <c r="AT15" s="84"/>
      <c r="AU15" s="84"/>
      <c r="AV15" s="84">
        <v>5</v>
      </c>
      <c r="AW15" s="84"/>
      <c r="AX15" s="85">
        <f t="shared" si="11"/>
        <v>30</v>
      </c>
      <c r="AY15" s="84"/>
      <c r="AZ15" s="84"/>
      <c r="BA15" s="85">
        <f t="shared" si="12"/>
        <v>0</v>
      </c>
      <c r="BB15" s="84"/>
      <c r="BC15" s="85">
        <f t="shared" si="13"/>
        <v>0</v>
      </c>
      <c r="BD15" s="84"/>
      <c r="BE15" s="84"/>
      <c r="BF15" s="84">
        <v>5</v>
      </c>
      <c r="BG15" s="84"/>
      <c r="BH15" s="85">
        <f t="shared" si="14"/>
        <v>35</v>
      </c>
      <c r="BI15" s="84"/>
      <c r="BJ15" s="84"/>
      <c r="BK15" s="85">
        <f t="shared" si="15"/>
        <v>0</v>
      </c>
      <c r="BL15" s="84"/>
      <c r="BM15" s="85">
        <f t="shared" si="16"/>
        <v>0</v>
      </c>
      <c r="BN15" s="84"/>
      <c r="BO15" s="84"/>
      <c r="BP15" s="84">
        <v>5</v>
      </c>
      <c r="BQ15" s="84"/>
      <c r="BR15" s="85">
        <f t="shared" si="17"/>
        <v>40</v>
      </c>
      <c r="BS15" s="84"/>
      <c r="BT15" s="84"/>
      <c r="BU15" s="85">
        <f t="shared" si="18"/>
        <v>0</v>
      </c>
      <c r="BV15" s="84"/>
      <c r="BW15" s="85">
        <f t="shared" si="19"/>
        <v>0</v>
      </c>
      <c r="BX15" s="84"/>
      <c r="BY15" s="84"/>
      <c r="BZ15" s="84">
        <v>5</v>
      </c>
      <c r="CA15" s="84"/>
      <c r="CB15" s="85">
        <f t="shared" si="20"/>
        <v>45</v>
      </c>
      <c r="CC15" s="84"/>
      <c r="CD15" s="84"/>
      <c r="CE15" s="85">
        <f t="shared" si="21"/>
        <v>0</v>
      </c>
      <c r="CF15" s="84"/>
      <c r="CG15" s="85">
        <f t="shared" si="22"/>
        <v>0</v>
      </c>
      <c r="CH15" s="84"/>
      <c r="CI15" s="84"/>
      <c r="CJ15" s="84">
        <v>5</v>
      </c>
      <c r="CK15" s="84"/>
      <c r="CL15" s="85">
        <f t="shared" si="23"/>
        <v>50</v>
      </c>
      <c r="CM15" s="84">
        <v>100</v>
      </c>
      <c r="CN15" s="84">
        <v>15</v>
      </c>
      <c r="CO15" s="85">
        <f t="shared" si="24"/>
        <v>115</v>
      </c>
      <c r="CP15" s="84"/>
      <c r="CQ15" s="85">
        <f t="shared" si="25"/>
        <v>115</v>
      </c>
      <c r="CR15" s="84"/>
      <c r="CS15" s="84"/>
      <c r="CT15" s="84">
        <v>5</v>
      </c>
      <c r="CU15" s="84"/>
      <c r="CV15" s="85">
        <f t="shared" si="26"/>
        <v>55</v>
      </c>
      <c r="CW15" s="84"/>
      <c r="CX15" s="84"/>
      <c r="CY15" s="85">
        <f t="shared" si="27"/>
        <v>0</v>
      </c>
      <c r="CZ15" s="84">
        <v>5</v>
      </c>
      <c r="DA15" s="85">
        <f t="shared" si="28"/>
        <v>110</v>
      </c>
      <c r="DB15" s="84"/>
      <c r="DC15" s="84"/>
      <c r="DD15" s="84">
        <v>5</v>
      </c>
      <c r="DE15" s="84"/>
      <c r="DF15" s="85">
        <f t="shared" si="29"/>
        <v>60</v>
      </c>
      <c r="DG15" s="84"/>
      <c r="DH15" s="84"/>
      <c r="DI15" s="85">
        <f t="shared" si="30"/>
        <v>0</v>
      </c>
      <c r="DJ15" s="84">
        <v>5</v>
      </c>
      <c r="DK15" s="85">
        <f t="shared" si="31"/>
        <v>105</v>
      </c>
      <c r="DL15" s="84"/>
      <c r="DM15" s="84"/>
      <c r="DN15" s="84">
        <v>13.79</v>
      </c>
      <c r="DO15" s="84"/>
      <c r="DP15" s="85">
        <f t="shared" si="32"/>
        <v>73.789999999999992</v>
      </c>
      <c r="DQ15" s="84"/>
      <c r="DR15" s="84"/>
      <c r="DS15" s="85">
        <f t="shared" si="33"/>
        <v>0</v>
      </c>
      <c r="DT15" s="84">
        <v>176.21</v>
      </c>
      <c r="DU15" s="85">
        <f t="shared" si="34"/>
        <v>-71.210000000000008</v>
      </c>
      <c r="DV15" s="84"/>
      <c r="DW15" s="84"/>
      <c r="DX15" s="84"/>
      <c r="DY15" s="84"/>
      <c r="DZ15" s="85">
        <f t="shared" si="35"/>
        <v>73.789999999999992</v>
      </c>
      <c r="EA15" s="84"/>
      <c r="EB15" s="84"/>
      <c r="EC15" s="85">
        <f t="shared" si="36"/>
        <v>0</v>
      </c>
      <c r="ED15" s="84"/>
      <c r="EE15" s="85">
        <f t="shared" si="37"/>
        <v>-71.210000000000008</v>
      </c>
      <c r="EF15" s="84"/>
      <c r="EG15" s="84"/>
      <c r="EH15" s="84"/>
      <c r="EI15" s="84"/>
      <c r="EJ15" s="85">
        <f t="shared" si="38"/>
        <v>73.789999999999992</v>
      </c>
      <c r="EK15" s="84"/>
      <c r="EL15" s="84"/>
      <c r="EM15" s="85">
        <f t="shared" si="39"/>
        <v>0</v>
      </c>
      <c r="EN15" s="84"/>
      <c r="EO15" s="85">
        <f t="shared" si="40"/>
        <v>-71.210000000000008</v>
      </c>
      <c r="EP15" s="84"/>
      <c r="EQ15" s="84"/>
      <c r="ER15" s="84"/>
      <c r="ES15" s="84"/>
      <c r="ET15" s="85">
        <f t="shared" si="41"/>
        <v>73.789999999999992</v>
      </c>
      <c r="EU15" s="84"/>
      <c r="EV15" s="84"/>
      <c r="EW15" s="85">
        <f t="shared" si="42"/>
        <v>0</v>
      </c>
      <c r="EX15" s="84"/>
      <c r="EY15" s="85">
        <f t="shared" si="43"/>
        <v>-71.210000000000008</v>
      </c>
      <c r="EZ15" s="84"/>
      <c r="FA15" s="84"/>
      <c r="FB15" s="84"/>
      <c r="FC15" s="84"/>
      <c r="FD15" s="85">
        <f t="shared" si="44"/>
        <v>73.789999999999992</v>
      </c>
      <c r="FE15" s="84"/>
      <c r="FF15" s="84"/>
      <c r="FG15" s="85">
        <f t="shared" si="45"/>
        <v>0</v>
      </c>
      <c r="FH15" s="84"/>
      <c r="FI15" s="85">
        <f t="shared" si="46"/>
        <v>-71.210000000000008</v>
      </c>
      <c r="FJ15" s="84"/>
      <c r="FK15" s="84"/>
      <c r="FL15" s="84"/>
      <c r="FM15" s="84"/>
      <c r="FN15" s="85">
        <f t="shared" si="47"/>
        <v>73.789999999999992</v>
      </c>
      <c r="FO15" s="84"/>
      <c r="FP15" s="84"/>
      <c r="FQ15" s="85">
        <f t="shared" si="48"/>
        <v>0</v>
      </c>
      <c r="FR15" s="84"/>
      <c r="FS15" s="85">
        <f t="shared" si="49"/>
        <v>-71.210000000000008</v>
      </c>
      <c r="FT15" s="84"/>
      <c r="FU15" s="86"/>
      <c r="FV15" s="86"/>
      <c r="FW15" s="84"/>
      <c r="FX15" s="84">
        <v>5</v>
      </c>
      <c r="FY15" s="84"/>
      <c r="FZ15" s="85">
        <f t="shared" si="50"/>
        <v>65</v>
      </c>
      <c r="GA15" s="84">
        <v>100</v>
      </c>
      <c r="GB15" s="84">
        <v>15</v>
      </c>
      <c r="GC15" s="85">
        <f t="shared" si="51"/>
        <v>115</v>
      </c>
      <c r="GD15" s="84">
        <v>105</v>
      </c>
      <c r="GE15" s="85">
        <f t="shared" si="52"/>
        <v>115</v>
      </c>
      <c r="GF15" s="84"/>
      <c r="GG15" s="84"/>
      <c r="GH15" s="84">
        <v>5</v>
      </c>
      <c r="GI15" s="84"/>
      <c r="GJ15" s="85">
        <f t="shared" si="53"/>
        <v>70</v>
      </c>
      <c r="GK15" s="84"/>
      <c r="GL15" s="84"/>
      <c r="GM15" s="85">
        <f t="shared" si="54"/>
        <v>0</v>
      </c>
      <c r="GN15" s="84"/>
      <c r="GO15" s="85">
        <f t="shared" si="55"/>
        <v>115</v>
      </c>
      <c r="GP15" s="84"/>
      <c r="GQ15" s="84"/>
      <c r="GR15" s="84"/>
      <c r="GS15" s="84"/>
      <c r="GT15" s="85">
        <f t="shared" si="56"/>
        <v>70</v>
      </c>
      <c r="GU15" s="84"/>
      <c r="GV15" s="84"/>
      <c r="GW15" s="85">
        <f t="shared" si="57"/>
        <v>0</v>
      </c>
      <c r="GX15" s="84"/>
      <c r="GY15" s="85">
        <f t="shared" si="58"/>
        <v>115</v>
      </c>
      <c r="GZ15" s="84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</row>
    <row r="16" spans="1:560" s="70" customFormat="1" ht="18" thickTop="1" thickBot="1">
      <c r="A16" s="69">
        <v>6</v>
      </c>
      <c r="B16" s="77">
        <v>6</v>
      </c>
      <c r="C16" s="77">
        <v>6</v>
      </c>
      <c r="D16" s="220" t="s">
        <v>193</v>
      </c>
      <c r="E16" s="231">
        <v>0</v>
      </c>
      <c r="F16" s="227">
        <v>10</v>
      </c>
      <c r="G16" s="231"/>
      <c r="H16" s="232">
        <f t="shared" si="0"/>
        <v>10</v>
      </c>
      <c r="I16" s="233"/>
      <c r="J16" s="233"/>
      <c r="K16" s="234"/>
      <c r="L16" s="233"/>
      <c r="M16" s="232">
        <f t="shared" si="1"/>
        <v>0</v>
      </c>
      <c r="N16" s="233"/>
      <c r="O16" s="217"/>
      <c r="P16" s="233"/>
      <c r="Q16" s="231">
        <v>5</v>
      </c>
      <c r="R16" s="233"/>
      <c r="S16" s="232">
        <f t="shared" si="2"/>
        <v>15</v>
      </c>
      <c r="T16" s="231"/>
      <c r="U16" s="231"/>
      <c r="V16" s="232">
        <f t="shared" si="3"/>
        <v>0</v>
      </c>
      <c r="W16" s="231"/>
      <c r="X16" s="232">
        <f t="shared" si="4"/>
        <v>0</v>
      </c>
      <c r="Y16" s="232"/>
      <c r="Z16" s="231"/>
      <c r="AA16" s="245"/>
      <c r="AB16" s="87">
        <v>5</v>
      </c>
      <c r="AC16" s="87"/>
      <c r="AD16" s="88">
        <f t="shared" si="5"/>
        <v>20</v>
      </c>
      <c r="AE16" s="87"/>
      <c r="AF16" s="87"/>
      <c r="AG16" s="88">
        <f t="shared" si="6"/>
        <v>0</v>
      </c>
      <c r="AH16" s="87"/>
      <c r="AI16" s="88">
        <f t="shared" si="7"/>
        <v>0</v>
      </c>
      <c r="AJ16" s="87"/>
      <c r="AK16" s="87"/>
      <c r="AL16" s="87">
        <v>5</v>
      </c>
      <c r="AM16" s="87"/>
      <c r="AN16" s="88">
        <f t="shared" si="8"/>
        <v>25</v>
      </c>
      <c r="AO16" s="87">
        <v>100</v>
      </c>
      <c r="AP16" s="87">
        <v>15</v>
      </c>
      <c r="AQ16" s="88">
        <f t="shared" si="9"/>
        <v>115</v>
      </c>
      <c r="AR16" s="87"/>
      <c r="AS16" s="88">
        <f t="shared" si="10"/>
        <v>115</v>
      </c>
      <c r="AT16" s="87"/>
      <c r="AU16" s="87"/>
      <c r="AV16" s="87">
        <v>5</v>
      </c>
      <c r="AW16" s="87"/>
      <c r="AX16" s="88">
        <f t="shared" si="11"/>
        <v>30</v>
      </c>
      <c r="AY16" s="87"/>
      <c r="AZ16" s="87"/>
      <c r="BA16" s="88">
        <f t="shared" si="12"/>
        <v>0</v>
      </c>
      <c r="BB16" s="87">
        <v>5</v>
      </c>
      <c r="BC16" s="88">
        <f t="shared" si="13"/>
        <v>110</v>
      </c>
      <c r="BD16" s="87"/>
      <c r="BE16" s="87"/>
      <c r="BF16" s="87">
        <v>5</v>
      </c>
      <c r="BG16" s="87"/>
      <c r="BH16" s="88">
        <f t="shared" si="14"/>
        <v>35</v>
      </c>
      <c r="BI16" s="87">
        <v>80</v>
      </c>
      <c r="BJ16" s="87">
        <v>12</v>
      </c>
      <c r="BK16" s="88">
        <f t="shared" si="15"/>
        <v>92</v>
      </c>
      <c r="BL16" s="87">
        <v>5</v>
      </c>
      <c r="BM16" s="88">
        <f t="shared" si="16"/>
        <v>197</v>
      </c>
      <c r="BN16" s="87"/>
      <c r="BO16" s="87"/>
      <c r="BP16" s="87">
        <v>5</v>
      </c>
      <c r="BQ16" s="87"/>
      <c r="BR16" s="88">
        <f t="shared" si="17"/>
        <v>40</v>
      </c>
      <c r="BS16" s="87"/>
      <c r="BT16" s="87"/>
      <c r="BU16" s="88">
        <f t="shared" si="18"/>
        <v>0</v>
      </c>
      <c r="BV16" s="87">
        <v>109</v>
      </c>
      <c r="BW16" s="88">
        <f t="shared" si="19"/>
        <v>88</v>
      </c>
      <c r="BX16" s="87"/>
      <c r="BY16" s="87"/>
      <c r="BZ16" s="87">
        <v>5</v>
      </c>
      <c r="CA16" s="87"/>
      <c r="CB16" s="88">
        <f t="shared" si="20"/>
        <v>45</v>
      </c>
      <c r="CC16" s="87"/>
      <c r="CD16" s="87"/>
      <c r="CE16" s="88">
        <f t="shared" si="21"/>
        <v>0</v>
      </c>
      <c r="CF16" s="87">
        <v>4</v>
      </c>
      <c r="CG16" s="88">
        <f t="shared" si="22"/>
        <v>84</v>
      </c>
      <c r="CH16" s="87"/>
      <c r="CI16" s="87"/>
      <c r="CJ16" s="87">
        <v>5</v>
      </c>
      <c r="CK16" s="87"/>
      <c r="CL16" s="88">
        <f t="shared" si="23"/>
        <v>50</v>
      </c>
      <c r="CM16" s="87">
        <v>100</v>
      </c>
      <c r="CN16" s="87">
        <v>15</v>
      </c>
      <c r="CO16" s="88">
        <f t="shared" si="24"/>
        <v>115</v>
      </c>
      <c r="CP16" s="87">
        <v>84</v>
      </c>
      <c r="CQ16" s="88">
        <f t="shared" si="25"/>
        <v>115</v>
      </c>
      <c r="CR16" s="87"/>
      <c r="CS16" s="87"/>
      <c r="CT16" s="87">
        <v>5</v>
      </c>
      <c r="CU16" s="87"/>
      <c r="CV16" s="88">
        <f t="shared" si="26"/>
        <v>55</v>
      </c>
      <c r="CW16" s="87"/>
      <c r="CX16" s="87"/>
      <c r="CY16" s="88">
        <f t="shared" si="27"/>
        <v>0</v>
      </c>
      <c r="CZ16" s="87">
        <v>5</v>
      </c>
      <c r="DA16" s="88">
        <f t="shared" si="28"/>
        <v>110</v>
      </c>
      <c r="DB16" s="87"/>
      <c r="DC16" s="87"/>
      <c r="DD16" s="87">
        <v>5</v>
      </c>
      <c r="DE16" s="87"/>
      <c r="DF16" s="88">
        <f t="shared" si="29"/>
        <v>60</v>
      </c>
      <c r="DG16" s="87"/>
      <c r="DH16" s="87"/>
      <c r="DI16" s="88">
        <f t="shared" si="30"/>
        <v>0</v>
      </c>
      <c r="DJ16" s="87">
        <v>5</v>
      </c>
      <c r="DK16" s="88">
        <f t="shared" si="31"/>
        <v>105</v>
      </c>
      <c r="DL16" s="87"/>
      <c r="DM16" s="87"/>
      <c r="DN16" s="87">
        <v>10</v>
      </c>
      <c r="DO16" s="87"/>
      <c r="DP16" s="88">
        <f t="shared" si="32"/>
        <v>70</v>
      </c>
      <c r="DQ16" s="87"/>
      <c r="DR16" s="87"/>
      <c r="DS16" s="88">
        <f t="shared" si="33"/>
        <v>0</v>
      </c>
      <c r="DT16" s="87"/>
      <c r="DU16" s="88">
        <f t="shared" si="34"/>
        <v>105</v>
      </c>
      <c r="DV16" s="87"/>
      <c r="DW16" s="87"/>
      <c r="DX16" s="87"/>
      <c r="DY16" s="87"/>
      <c r="DZ16" s="88">
        <f t="shared" si="35"/>
        <v>70</v>
      </c>
      <c r="EA16" s="87"/>
      <c r="EB16" s="87"/>
      <c r="EC16" s="88">
        <f t="shared" si="36"/>
        <v>0</v>
      </c>
      <c r="ED16" s="87"/>
      <c r="EE16" s="88">
        <f t="shared" si="37"/>
        <v>105</v>
      </c>
      <c r="EF16" s="87"/>
      <c r="EG16" s="87"/>
      <c r="EH16" s="87"/>
      <c r="EI16" s="87"/>
      <c r="EJ16" s="88">
        <f t="shared" si="38"/>
        <v>70</v>
      </c>
      <c r="EK16" s="87"/>
      <c r="EL16" s="87"/>
      <c r="EM16" s="88">
        <f t="shared" si="39"/>
        <v>0</v>
      </c>
      <c r="EN16" s="87"/>
      <c r="EO16" s="88">
        <f t="shared" si="40"/>
        <v>105</v>
      </c>
      <c r="EP16" s="87"/>
      <c r="EQ16" s="87"/>
      <c r="ER16" s="87"/>
      <c r="ES16" s="87"/>
      <c r="ET16" s="88">
        <f t="shared" si="41"/>
        <v>70</v>
      </c>
      <c r="EU16" s="87"/>
      <c r="EV16" s="87"/>
      <c r="EW16" s="88">
        <f t="shared" si="42"/>
        <v>0</v>
      </c>
      <c r="EX16" s="87"/>
      <c r="EY16" s="88">
        <f t="shared" si="43"/>
        <v>105</v>
      </c>
      <c r="EZ16" s="87"/>
      <c r="FA16" s="87"/>
      <c r="FB16" s="87"/>
      <c r="FC16" s="87"/>
      <c r="FD16" s="88">
        <f t="shared" si="44"/>
        <v>70</v>
      </c>
      <c r="FE16" s="87"/>
      <c r="FF16" s="87"/>
      <c r="FG16" s="88">
        <f t="shared" si="45"/>
        <v>0</v>
      </c>
      <c r="FH16" s="87"/>
      <c r="FI16" s="88">
        <f t="shared" si="46"/>
        <v>105</v>
      </c>
      <c r="FJ16" s="87"/>
      <c r="FK16" s="87"/>
      <c r="FL16" s="87"/>
      <c r="FM16" s="87"/>
      <c r="FN16" s="88">
        <f t="shared" si="47"/>
        <v>70</v>
      </c>
      <c r="FO16" s="87"/>
      <c r="FP16" s="87"/>
      <c r="FQ16" s="88">
        <f t="shared" si="48"/>
        <v>0</v>
      </c>
      <c r="FR16" s="87"/>
      <c r="FS16" s="88">
        <f t="shared" si="49"/>
        <v>105</v>
      </c>
      <c r="FT16" s="87"/>
      <c r="FU16" s="90"/>
      <c r="FV16" s="90"/>
      <c r="FW16" s="87"/>
      <c r="FX16" s="84">
        <v>5</v>
      </c>
      <c r="FY16" s="87"/>
      <c r="FZ16" s="88">
        <f t="shared" si="50"/>
        <v>65</v>
      </c>
      <c r="GA16" s="87"/>
      <c r="GB16" s="87"/>
      <c r="GC16" s="88">
        <f t="shared" si="51"/>
        <v>0</v>
      </c>
      <c r="GD16" s="87">
        <v>105</v>
      </c>
      <c r="GE16" s="88">
        <f t="shared" si="52"/>
        <v>0</v>
      </c>
      <c r="GF16" s="87"/>
      <c r="GG16" s="87"/>
      <c r="GH16" s="84">
        <v>5</v>
      </c>
      <c r="GI16" s="87"/>
      <c r="GJ16" s="85">
        <f t="shared" si="53"/>
        <v>70</v>
      </c>
      <c r="GK16" s="87"/>
      <c r="GL16" s="87"/>
      <c r="GM16" s="88">
        <f t="shared" si="54"/>
        <v>0</v>
      </c>
      <c r="GN16" s="87"/>
      <c r="GO16" s="85">
        <f t="shared" si="55"/>
        <v>0</v>
      </c>
      <c r="GP16" s="87"/>
      <c r="GQ16" s="87"/>
      <c r="GR16" s="84"/>
      <c r="GS16" s="87"/>
      <c r="GT16" s="85">
        <f t="shared" si="56"/>
        <v>70</v>
      </c>
      <c r="GU16" s="87"/>
      <c r="GV16" s="87"/>
      <c r="GW16" s="88">
        <f t="shared" si="57"/>
        <v>0</v>
      </c>
      <c r="GX16" s="87"/>
      <c r="GY16" s="85">
        <f t="shared" si="58"/>
        <v>0</v>
      </c>
      <c r="GZ16" s="87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</row>
    <row r="17" spans="1:560" s="66" customFormat="1" ht="18" thickTop="1" thickBot="1">
      <c r="A17" s="65">
        <v>7</v>
      </c>
      <c r="B17" s="75">
        <v>7</v>
      </c>
      <c r="C17" s="75">
        <v>7</v>
      </c>
      <c r="D17" s="222" t="s">
        <v>194</v>
      </c>
      <c r="E17" s="227">
        <v>0</v>
      </c>
      <c r="F17" s="227">
        <v>10</v>
      </c>
      <c r="G17" s="227"/>
      <c r="H17" s="228">
        <f t="shared" si="0"/>
        <v>10</v>
      </c>
      <c r="I17" s="229"/>
      <c r="J17" s="229"/>
      <c r="K17" s="230"/>
      <c r="L17" s="229"/>
      <c r="M17" s="228">
        <f t="shared" si="1"/>
        <v>0</v>
      </c>
      <c r="N17" s="229"/>
      <c r="O17" s="217"/>
      <c r="P17" s="229"/>
      <c r="Q17" s="227"/>
      <c r="R17" s="229"/>
      <c r="S17" s="228">
        <f t="shared" si="2"/>
        <v>10</v>
      </c>
      <c r="T17" s="227"/>
      <c r="U17" s="227"/>
      <c r="V17" s="228">
        <f t="shared" si="3"/>
        <v>0</v>
      </c>
      <c r="W17" s="227"/>
      <c r="X17" s="228">
        <f t="shared" si="4"/>
        <v>0</v>
      </c>
      <c r="Y17" s="228"/>
      <c r="Z17" s="227"/>
      <c r="AA17" s="244"/>
      <c r="AB17" s="84"/>
      <c r="AC17" s="84"/>
      <c r="AD17" s="85">
        <f t="shared" si="5"/>
        <v>10</v>
      </c>
      <c r="AE17" s="84"/>
      <c r="AF17" s="84"/>
      <c r="AG17" s="85">
        <f t="shared" si="6"/>
        <v>0</v>
      </c>
      <c r="AH17" s="84"/>
      <c r="AI17" s="85">
        <f t="shared" si="7"/>
        <v>0</v>
      </c>
      <c r="AJ17" s="84"/>
      <c r="AK17" s="84"/>
      <c r="AL17" s="84">
        <v>15</v>
      </c>
      <c r="AM17" s="84"/>
      <c r="AN17" s="85">
        <f t="shared" si="8"/>
        <v>25</v>
      </c>
      <c r="AO17" s="84"/>
      <c r="AP17" s="84"/>
      <c r="AQ17" s="85">
        <f t="shared" si="9"/>
        <v>0</v>
      </c>
      <c r="AR17" s="84"/>
      <c r="AS17" s="85">
        <f t="shared" si="10"/>
        <v>0</v>
      </c>
      <c r="AT17" s="84"/>
      <c r="AU17" s="84"/>
      <c r="AV17" s="84">
        <v>5</v>
      </c>
      <c r="AW17" s="84"/>
      <c r="AX17" s="85">
        <f t="shared" si="11"/>
        <v>30</v>
      </c>
      <c r="AY17" s="84"/>
      <c r="AZ17" s="84"/>
      <c r="BA17" s="85">
        <f t="shared" si="12"/>
        <v>0</v>
      </c>
      <c r="BB17" s="84"/>
      <c r="BC17" s="85">
        <f t="shared" si="13"/>
        <v>0</v>
      </c>
      <c r="BD17" s="84"/>
      <c r="BE17" s="84"/>
      <c r="BF17" s="84">
        <v>5</v>
      </c>
      <c r="BG17" s="84"/>
      <c r="BH17" s="85">
        <f t="shared" si="14"/>
        <v>35</v>
      </c>
      <c r="BI17" s="84"/>
      <c r="BJ17" s="84"/>
      <c r="BK17" s="85">
        <f t="shared" si="15"/>
        <v>0</v>
      </c>
      <c r="BL17" s="84"/>
      <c r="BM17" s="85">
        <f t="shared" si="16"/>
        <v>0</v>
      </c>
      <c r="BN17" s="84"/>
      <c r="BO17" s="84"/>
      <c r="BP17" s="84">
        <v>5</v>
      </c>
      <c r="BQ17" s="84"/>
      <c r="BR17" s="85">
        <f t="shared" si="17"/>
        <v>40</v>
      </c>
      <c r="BS17" s="84"/>
      <c r="BT17" s="84"/>
      <c r="BU17" s="85">
        <f t="shared" si="18"/>
        <v>0</v>
      </c>
      <c r="BV17" s="84"/>
      <c r="BW17" s="85">
        <f t="shared" si="19"/>
        <v>0</v>
      </c>
      <c r="BX17" s="84"/>
      <c r="BY17" s="84"/>
      <c r="BZ17" s="84">
        <v>5</v>
      </c>
      <c r="CA17" s="84"/>
      <c r="CB17" s="85">
        <f t="shared" si="20"/>
        <v>45</v>
      </c>
      <c r="CC17" s="84">
        <v>100</v>
      </c>
      <c r="CD17" s="84">
        <v>15</v>
      </c>
      <c r="CE17" s="85">
        <f t="shared" si="21"/>
        <v>115</v>
      </c>
      <c r="CF17" s="84"/>
      <c r="CG17" s="85">
        <f t="shared" si="22"/>
        <v>115</v>
      </c>
      <c r="CH17" s="84"/>
      <c r="CI17" s="84"/>
      <c r="CJ17" s="84">
        <v>5</v>
      </c>
      <c r="CK17" s="84"/>
      <c r="CL17" s="85">
        <f t="shared" si="23"/>
        <v>50</v>
      </c>
      <c r="CM17" s="84"/>
      <c r="CN17" s="84"/>
      <c r="CO17" s="85">
        <f t="shared" si="24"/>
        <v>0</v>
      </c>
      <c r="CP17" s="84">
        <v>5</v>
      </c>
      <c r="CQ17" s="85">
        <f t="shared" si="25"/>
        <v>110</v>
      </c>
      <c r="CR17" s="84"/>
      <c r="CS17" s="84"/>
      <c r="CT17" s="84">
        <v>5</v>
      </c>
      <c r="CU17" s="84"/>
      <c r="CV17" s="85">
        <f t="shared" si="26"/>
        <v>55</v>
      </c>
      <c r="CW17" s="84"/>
      <c r="CX17" s="84"/>
      <c r="CY17" s="85">
        <f t="shared" si="27"/>
        <v>0</v>
      </c>
      <c r="CZ17" s="84">
        <v>5</v>
      </c>
      <c r="DA17" s="85">
        <f t="shared" si="28"/>
        <v>105</v>
      </c>
      <c r="DB17" s="84"/>
      <c r="DC17" s="84"/>
      <c r="DD17" s="84">
        <v>5</v>
      </c>
      <c r="DE17" s="84"/>
      <c r="DF17" s="85">
        <f t="shared" si="29"/>
        <v>60</v>
      </c>
      <c r="DG17" s="84">
        <v>100</v>
      </c>
      <c r="DH17" s="84">
        <v>15</v>
      </c>
      <c r="DI17" s="85">
        <f t="shared" si="30"/>
        <v>115</v>
      </c>
      <c r="DJ17" s="84">
        <v>105</v>
      </c>
      <c r="DK17" s="85">
        <f t="shared" si="31"/>
        <v>115</v>
      </c>
      <c r="DL17" s="84"/>
      <c r="DM17" s="84"/>
      <c r="DN17" s="84">
        <v>10</v>
      </c>
      <c r="DO17" s="84"/>
      <c r="DP17" s="85">
        <f t="shared" si="32"/>
        <v>70</v>
      </c>
      <c r="DQ17" s="84"/>
      <c r="DR17" s="84"/>
      <c r="DS17" s="85">
        <f t="shared" si="33"/>
        <v>0</v>
      </c>
      <c r="DT17" s="84">
        <v>88.5</v>
      </c>
      <c r="DU17" s="85">
        <f t="shared" si="34"/>
        <v>26.5</v>
      </c>
      <c r="DV17" s="84"/>
      <c r="DW17" s="84"/>
      <c r="DX17" s="84"/>
      <c r="DY17" s="84"/>
      <c r="DZ17" s="85">
        <f t="shared" si="35"/>
        <v>70</v>
      </c>
      <c r="EA17" s="84"/>
      <c r="EB17" s="84"/>
      <c r="EC17" s="85">
        <f t="shared" si="36"/>
        <v>0</v>
      </c>
      <c r="ED17" s="84"/>
      <c r="EE17" s="85">
        <f t="shared" si="37"/>
        <v>26.5</v>
      </c>
      <c r="EF17" s="84"/>
      <c r="EG17" s="84"/>
      <c r="EH17" s="84"/>
      <c r="EI17" s="84"/>
      <c r="EJ17" s="85">
        <f t="shared" si="38"/>
        <v>70</v>
      </c>
      <c r="EK17" s="84"/>
      <c r="EL17" s="84"/>
      <c r="EM17" s="85">
        <f t="shared" si="39"/>
        <v>0</v>
      </c>
      <c r="EN17" s="84"/>
      <c r="EO17" s="85">
        <f t="shared" si="40"/>
        <v>26.5</v>
      </c>
      <c r="EP17" s="84"/>
      <c r="EQ17" s="84"/>
      <c r="ER17" s="84"/>
      <c r="ES17" s="84"/>
      <c r="ET17" s="85">
        <f t="shared" si="41"/>
        <v>70</v>
      </c>
      <c r="EU17" s="84"/>
      <c r="EV17" s="84"/>
      <c r="EW17" s="85">
        <f t="shared" si="42"/>
        <v>0</v>
      </c>
      <c r="EX17" s="84"/>
      <c r="EY17" s="85">
        <f t="shared" si="43"/>
        <v>26.5</v>
      </c>
      <c r="EZ17" s="84"/>
      <c r="FA17" s="84"/>
      <c r="FB17" s="84"/>
      <c r="FC17" s="84"/>
      <c r="FD17" s="85">
        <f t="shared" si="44"/>
        <v>70</v>
      </c>
      <c r="FE17" s="84"/>
      <c r="FF17" s="84"/>
      <c r="FG17" s="85">
        <f t="shared" si="45"/>
        <v>0</v>
      </c>
      <c r="FH17" s="84"/>
      <c r="FI17" s="85">
        <f t="shared" si="46"/>
        <v>26.5</v>
      </c>
      <c r="FJ17" s="84"/>
      <c r="FK17" s="84"/>
      <c r="FL17" s="84"/>
      <c r="FM17" s="84"/>
      <c r="FN17" s="85">
        <f t="shared" si="47"/>
        <v>70</v>
      </c>
      <c r="FO17" s="84"/>
      <c r="FP17" s="84"/>
      <c r="FQ17" s="85">
        <f t="shared" si="48"/>
        <v>0</v>
      </c>
      <c r="FR17" s="84"/>
      <c r="FS17" s="85">
        <f t="shared" si="49"/>
        <v>26.5</v>
      </c>
      <c r="FT17" s="84"/>
      <c r="FU17" s="86"/>
      <c r="FV17" s="86"/>
      <c r="FW17" s="84"/>
      <c r="FX17" s="84">
        <v>5</v>
      </c>
      <c r="FY17" s="84"/>
      <c r="FZ17" s="85">
        <f t="shared" si="50"/>
        <v>65</v>
      </c>
      <c r="GA17" s="84"/>
      <c r="GB17" s="84"/>
      <c r="GC17" s="85">
        <f t="shared" si="51"/>
        <v>0</v>
      </c>
      <c r="GD17" s="84">
        <v>5</v>
      </c>
      <c r="GE17" s="85">
        <f t="shared" si="52"/>
        <v>110</v>
      </c>
      <c r="GF17" s="84"/>
      <c r="GG17" s="84"/>
      <c r="GH17" s="84">
        <v>5</v>
      </c>
      <c r="GI17" s="84"/>
      <c r="GJ17" s="85">
        <f t="shared" si="53"/>
        <v>70</v>
      </c>
      <c r="GK17" s="84"/>
      <c r="GL17" s="84"/>
      <c r="GM17" s="85">
        <f t="shared" si="54"/>
        <v>0</v>
      </c>
      <c r="GN17" s="84"/>
      <c r="GO17" s="85">
        <f t="shared" si="55"/>
        <v>110</v>
      </c>
      <c r="GP17" s="84"/>
      <c r="GQ17" s="84"/>
      <c r="GR17" s="84"/>
      <c r="GS17" s="84"/>
      <c r="GT17" s="85">
        <f t="shared" si="56"/>
        <v>70</v>
      </c>
      <c r="GU17" s="84"/>
      <c r="GV17" s="84"/>
      <c r="GW17" s="85">
        <f t="shared" si="57"/>
        <v>0</v>
      </c>
      <c r="GX17" s="84"/>
      <c r="GY17" s="85">
        <f t="shared" si="58"/>
        <v>110</v>
      </c>
      <c r="GZ17" s="84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</row>
    <row r="18" spans="1:560" s="70" customFormat="1" ht="18" thickTop="1" thickBot="1">
      <c r="A18" s="69">
        <v>8</v>
      </c>
      <c r="B18" s="77">
        <v>8</v>
      </c>
      <c r="C18" s="77">
        <v>8</v>
      </c>
      <c r="D18" s="220" t="s">
        <v>195</v>
      </c>
      <c r="E18" s="231">
        <v>0</v>
      </c>
      <c r="F18" s="227">
        <v>10</v>
      </c>
      <c r="G18" s="231"/>
      <c r="H18" s="232">
        <f t="shared" si="0"/>
        <v>10</v>
      </c>
      <c r="I18" s="233"/>
      <c r="J18" s="233"/>
      <c r="K18" s="234"/>
      <c r="L18" s="233"/>
      <c r="M18" s="232">
        <f t="shared" si="1"/>
        <v>0</v>
      </c>
      <c r="N18" s="233"/>
      <c r="O18" s="217"/>
      <c r="P18" s="233"/>
      <c r="Q18" s="231">
        <v>5</v>
      </c>
      <c r="R18" s="233"/>
      <c r="S18" s="232">
        <f t="shared" si="2"/>
        <v>15</v>
      </c>
      <c r="T18" s="231"/>
      <c r="U18" s="231"/>
      <c r="V18" s="232">
        <f t="shared" si="3"/>
        <v>0</v>
      </c>
      <c r="W18" s="231"/>
      <c r="X18" s="232">
        <f t="shared" si="4"/>
        <v>0</v>
      </c>
      <c r="Y18" s="232"/>
      <c r="Z18" s="231"/>
      <c r="AA18" s="245"/>
      <c r="AB18" s="87">
        <v>5</v>
      </c>
      <c r="AC18" s="87"/>
      <c r="AD18" s="88">
        <f t="shared" si="5"/>
        <v>20</v>
      </c>
      <c r="AE18" s="87"/>
      <c r="AF18" s="87"/>
      <c r="AG18" s="88">
        <f t="shared" si="6"/>
        <v>0</v>
      </c>
      <c r="AH18" s="87"/>
      <c r="AI18" s="88">
        <f t="shared" si="7"/>
        <v>0</v>
      </c>
      <c r="AJ18" s="87"/>
      <c r="AK18" s="87"/>
      <c r="AL18" s="87">
        <v>5</v>
      </c>
      <c r="AM18" s="87"/>
      <c r="AN18" s="88">
        <f t="shared" si="8"/>
        <v>25</v>
      </c>
      <c r="AO18" s="87"/>
      <c r="AP18" s="87"/>
      <c r="AQ18" s="88">
        <f t="shared" si="9"/>
        <v>0</v>
      </c>
      <c r="AR18" s="87"/>
      <c r="AS18" s="88">
        <f t="shared" si="10"/>
        <v>0</v>
      </c>
      <c r="AT18" s="87"/>
      <c r="AU18" s="87"/>
      <c r="AV18" s="87">
        <v>5</v>
      </c>
      <c r="AW18" s="87"/>
      <c r="AX18" s="88">
        <f t="shared" si="11"/>
        <v>30</v>
      </c>
      <c r="AY18" s="87"/>
      <c r="AZ18" s="87"/>
      <c r="BA18" s="88">
        <f t="shared" si="12"/>
        <v>0</v>
      </c>
      <c r="BB18" s="87"/>
      <c r="BC18" s="88">
        <f t="shared" si="13"/>
        <v>0</v>
      </c>
      <c r="BD18" s="87"/>
      <c r="BE18" s="87"/>
      <c r="BF18" s="87">
        <v>5</v>
      </c>
      <c r="BG18" s="87"/>
      <c r="BH18" s="88">
        <f t="shared" si="14"/>
        <v>35</v>
      </c>
      <c r="BI18" s="87"/>
      <c r="BJ18" s="87"/>
      <c r="BK18" s="88">
        <f t="shared" si="15"/>
        <v>0</v>
      </c>
      <c r="BL18" s="87"/>
      <c r="BM18" s="88">
        <f t="shared" ref="BM18:BM35" si="59">BC18+BI18+BJ18-BL18</f>
        <v>0</v>
      </c>
      <c r="BN18" s="87"/>
      <c r="BO18" s="87"/>
      <c r="BP18" s="87">
        <v>5</v>
      </c>
      <c r="BQ18" s="87"/>
      <c r="BR18" s="88">
        <f t="shared" si="17"/>
        <v>40</v>
      </c>
      <c r="BS18" s="87"/>
      <c r="BT18" s="87"/>
      <c r="BU18" s="88">
        <f t="shared" si="18"/>
        <v>0</v>
      </c>
      <c r="BV18" s="87"/>
      <c r="BW18" s="88">
        <f t="shared" si="19"/>
        <v>0</v>
      </c>
      <c r="BX18" s="87"/>
      <c r="BY18" s="87"/>
      <c r="BZ18" s="87">
        <v>5</v>
      </c>
      <c r="CA18" s="87"/>
      <c r="CB18" s="88">
        <f t="shared" si="20"/>
        <v>45</v>
      </c>
      <c r="CC18" s="87"/>
      <c r="CD18" s="87"/>
      <c r="CE18" s="88">
        <f t="shared" si="21"/>
        <v>0</v>
      </c>
      <c r="CF18" s="87"/>
      <c r="CG18" s="88">
        <f t="shared" si="22"/>
        <v>0</v>
      </c>
      <c r="CH18" s="87"/>
      <c r="CI18" s="87"/>
      <c r="CJ18" s="87">
        <v>5</v>
      </c>
      <c r="CK18" s="87"/>
      <c r="CL18" s="88">
        <f t="shared" si="23"/>
        <v>50</v>
      </c>
      <c r="CM18" s="87"/>
      <c r="CN18" s="87"/>
      <c r="CO18" s="88">
        <f t="shared" si="24"/>
        <v>0</v>
      </c>
      <c r="CP18" s="87"/>
      <c r="CQ18" s="88">
        <f t="shared" si="25"/>
        <v>0</v>
      </c>
      <c r="CR18" s="87"/>
      <c r="CS18" s="87"/>
      <c r="CT18" s="87">
        <v>5</v>
      </c>
      <c r="CU18" s="87"/>
      <c r="CV18" s="88">
        <f t="shared" si="26"/>
        <v>55</v>
      </c>
      <c r="CW18" s="87"/>
      <c r="CX18" s="87"/>
      <c r="CY18" s="88">
        <f t="shared" si="27"/>
        <v>0</v>
      </c>
      <c r="CZ18" s="87"/>
      <c r="DA18" s="88">
        <f t="shared" si="28"/>
        <v>0</v>
      </c>
      <c r="DB18" s="87"/>
      <c r="DC18" s="87"/>
      <c r="DD18" s="87">
        <v>5</v>
      </c>
      <c r="DE18" s="87"/>
      <c r="DF18" s="88">
        <f t="shared" si="29"/>
        <v>60</v>
      </c>
      <c r="DG18" s="87"/>
      <c r="DH18" s="87"/>
      <c r="DI18" s="88">
        <f t="shared" si="30"/>
        <v>0</v>
      </c>
      <c r="DJ18" s="87"/>
      <c r="DK18" s="88">
        <f t="shared" si="31"/>
        <v>0</v>
      </c>
      <c r="DL18" s="87"/>
      <c r="DM18" s="87"/>
      <c r="DN18" s="87">
        <v>11.7</v>
      </c>
      <c r="DO18" s="87"/>
      <c r="DP18" s="88">
        <f t="shared" si="32"/>
        <v>71.7</v>
      </c>
      <c r="DQ18" s="87"/>
      <c r="DR18" s="87"/>
      <c r="DS18" s="88">
        <f t="shared" si="33"/>
        <v>0</v>
      </c>
      <c r="DT18" s="87">
        <v>48.3</v>
      </c>
      <c r="DU18" s="88">
        <f t="shared" si="34"/>
        <v>-48.3</v>
      </c>
      <c r="DV18" s="87"/>
      <c r="DW18" s="87"/>
      <c r="DX18" s="87"/>
      <c r="DY18" s="87"/>
      <c r="DZ18" s="88">
        <f t="shared" si="35"/>
        <v>71.7</v>
      </c>
      <c r="EA18" s="87"/>
      <c r="EB18" s="87"/>
      <c r="EC18" s="88">
        <f t="shared" si="36"/>
        <v>0</v>
      </c>
      <c r="ED18" s="87"/>
      <c r="EE18" s="88">
        <f t="shared" si="37"/>
        <v>-48.3</v>
      </c>
      <c r="EF18" s="87"/>
      <c r="EG18" s="87"/>
      <c r="EH18" s="87"/>
      <c r="EI18" s="87"/>
      <c r="EJ18" s="88">
        <f t="shared" si="38"/>
        <v>71.7</v>
      </c>
      <c r="EK18" s="87"/>
      <c r="EL18" s="87"/>
      <c r="EM18" s="88">
        <f t="shared" si="39"/>
        <v>0</v>
      </c>
      <c r="EN18" s="87"/>
      <c r="EO18" s="88">
        <f t="shared" si="40"/>
        <v>-48.3</v>
      </c>
      <c r="EP18" s="87"/>
      <c r="EQ18" s="87"/>
      <c r="ER18" s="87"/>
      <c r="ES18" s="87"/>
      <c r="ET18" s="88">
        <f t="shared" si="41"/>
        <v>71.7</v>
      </c>
      <c r="EU18" s="87"/>
      <c r="EV18" s="87"/>
      <c r="EW18" s="88">
        <f t="shared" si="42"/>
        <v>0</v>
      </c>
      <c r="EX18" s="87"/>
      <c r="EY18" s="88">
        <f t="shared" si="43"/>
        <v>-48.3</v>
      </c>
      <c r="EZ18" s="87"/>
      <c r="FA18" s="87"/>
      <c r="FB18" s="87"/>
      <c r="FC18" s="87"/>
      <c r="FD18" s="88">
        <f t="shared" si="44"/>
        <v>71.7</v>
      </c>
      <c r="FE18" s="87"/>
      <c r="FF18" s="87"/>
      <c r="FG18" s="88">
        <f t="shared" si="45"/>
        <v>0</v>
      </c>
      <c r="FH18" s="87"/>
      <c r="FI18" s="88">
        <f t="shared" si="46"/>
        <v>-48.3</v>
      </c>
      <c r="FJ18" s="87"/>
      <c r="FK18" s="87"/>
      <c r="FL18" s="87"/>
      <c r="FM18" s="87"/>
      <c r="FN18" s="88">
        <f t="shared" si="47"/>
        <v>71.7</v>
      </c>
      <c r="FO18" s="87"/>
      <c r="FP18" s="87"/>
      <c r="FQ18" s="88">
        <f t="shared" si="48"/>
        <v>0</v>
      </c>
      <c r="FR18" s="87"/>
      <c r="FS18" s="88">
        <f t="shared" si="49"/>
        <v>-48.3</v>
      </c>
      <c r="FT18" s="87"/>
      <c r="FU18" s="90"/>
      <c r="FV18" s="90"/>
      <c r="FW18" s="87"/>
      <c r="FX18" s="84">
        <v>5</v>
      </c>
      <c r="FY18" s="87"/>
      <c r="FZ18" s="88">
        <f t="shared" si="50"/>
        <v>65</v>
      </c>
      <c r="GA18" s="87">
        <v>100</v>
      </c>
      <c r="GB18" s="87">
        <v>15</v>
      </c>
      <c r="GC18" s="88">
        <f t="shared" si="51"/>
        <v>115</v>
      </c>
      <c r="GD18" s="87"/>
      <c r="GE18" s="88">
        <f t="shared" ref="GE18:GE35" si="60">DK18+GC18-GD18</f>
        <v>115</v>
      </c>
      <c r="GF18" s="87"/>
      <c r="GG18" s="87"/>
      <c r="GH18" s="84">
        <v>5</v>
      </c>
      <c r="GI18" s="87"/>
      <c r="GJ18" s="85">
        <f t="shared" si="53"/>
        <v>70</v>
      </c>
      <c r="GK18" s="87"/>
      <c r="GL18" s="87"/>
      <c r="GM18" s="88">
        <f t="shared" si="54"/>
        <v>0</v>
      </c>
      <c r="GN18" s="87"/>
      <c r="GO18" s="85">
        <f t="shared" si="55"/>
        <v>115</v>
      </c>
      <c r="GP18" s="87"/>
      <c r="GQ18" s="87"/>
      <c r="GR18" s="84"/>
      <c r="GS18" s="87"/>
      <c r="GT18" s="85">
        <f t="shared" si="56"/>
        <v>70</v>
      </c>
      <c r="GU18" s="87"/>
      <c r="GV18" s="87"/>
      <c r="GW18" s="88">
        <f t="shared" si="57"/>
        <v>0</v>
      </c>
      <c r="GX18" s="87"/>
      <c r="GY18" s="85">
        <f t="shared" si="58"/>
        <v>115</v>
      </c>
      <c r="GZ18" s="87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</row>
    <row r="19" spans="1:560" s="66" customFormat="1" ht="18" thickTop="1" thickBot="1">
      <c r="A19" s="65">
        <v>9</v>
      </c>
      <c r="B19" s="75">
        <v>9</v>
      </c>
      <c r="C19" s="76">
        <v>9</v>
      </c>
      <c r="D19" s="222" t="s">
        <v>196</v>
      </c>
      <c r="E19" s="227"/>
      <c r="F19" s="227">
        <v>10</v>
      </c>
      <c r="G19" s="227"/>
      <c r="H19" s="228">
        <f t="shared" si="0"/>
        <v>10</v>
      </c>
      <c r="I19" s="229"/>
      <c r="J19" s="229"/>
      <c r="K19" s="230"/>
      <c r="L19" s="229"/>
      <c r="M19" s="228">
        <f t="shared" si="1"/>
        <v>0</v>
      </c>
      <c r="N19" s="229"/>
      <c r="O19" s="217"/>
      <c r="P19" s="229"/>
      <c r="Q19" s="227"/>
      <c r="R19" s="229"/>
      <c r="S19" s="228">
        <f t="shared" si="2"/>
        <v>10</v>
      </c>
      <c r="T19" s="227"/>
      <c r="U19" s="227"/>
      <c r="V19" s="228">
        <f t="shared" si="3"/>
        <v>0</v>
      </c>
      <c r="W19" s="227"/>
      <c r="X19" s="228">
        <f t="shared" si="4"/>
        <v>0</v>
      </c>
      <c r="Y19" s="228"/>
      <c r="Z19" s="227"/>
      <c r="AA19" s="244"/>
      <c r="AB19" s="84">
        <v>10</v>
      </c>
      <c r="AC19" s="84"/>
      <c r="AD19" s="85">
        <f t="shared" si="5"/>
        <v>20</v>
      </c>
      <c r="AE19" s="84"/>
      <c r="AF19" s="84"/>
      <c r="AG19" s="85">
        <f t="shared" si="6"/>
        <v>0</v>
      </c>
      <c r="AH19" s="84"/>
      <c r="AI19" s="85">
        <f t="shared" si="7"/>
        <v>0</v>
      </c>
      <c r="AJ19" s="84"/>
      <c r="AK19" s="84"/>
      <c r="AL19" s="84">
        <v>5</v>
      </c>
      <c r="AM19" s="84"/>
      <c r="AN19" s="85">
        <f t="shared" si="8"/>
        <v>25</v>
      </c>
      <c r="AO19" s="84"/>
      <c r="AP19" s="84"/>
      <c r="AQ19" s="85">
        <f t="shared" si="9"/>
        <v>0</v>
      </c>
      <c r="AR19" s="84"/>
      <c r="AS19" s="85">
        <f t="shared" si="10"/>
        <v>0</v>
      </c>
      <c r="AT19" s="84"/>
      <c r="AU19" s="84"/>
      <c r="AV19" s="84">
        <v>5</v>
      </c>
      <c r="AW19" s="84"/>
      <c r="AX19" s="85">
        <f t="shared" si="11"/>
        <v>30</v>
      </c>
      <c r="AY19" s="84">
        <v>100</v>
      </c>
      <c r="AZ19" s="84">
        <v>15</v>
      </c>
      <c r="BA19" s="85">
        <f t="shared" si="12"/>
        <v>115</v>
      </c>
      <c r="BB19" s="84"/>
      <c r="BC19" s="85">
        <f t="shared" si="13"/>
        <v>115</v>
      </c>
      <c r="BD19" s="84"/>
      <c r="BE19" s="84"/>
      <c r="BF19" s="84">
        <v>5</v>
      </c>
      <c r="BG19" s="84"/>
      <c r="BH19" s="85">
        <f t="shared" si="14"/>
        <v>35</v>
      </c>
      <c r="BI19" s="84"/>
      <c r="BJ19" s="84"/>
      <c r="BK19" s="85">
        <f t="shared" si="15"/>
        <v>0</v>
      </c>
      <c r="BL19" s="84">
        <v>5</v>
      </c>
      <c r="BM19" s="85">
        <f t="shared" si="59"/>
        <v>110</v>
      </c>
      <c r="BN19" s="84"/>
      <c r="BO19" s="84"/>
      <c r="BP19" s="84">
        <v>5</v>
      </c>
      <c r="BQ19" s="84"/>
      <c r="BR19" s="85">
        <f t="shared" si="17"/>
        <v>40</v>
      </c>
      <c r="BS19" s="84"/>
      <c r="BT19" s="84"/>
      <c r="BU19" s="85">
        <f t="shared" si="18"/>
        <v>0</v>
      </c>
      <c r="BV19" s="84">
        <v>5</v>
      </c>
      <c r="BW19" s="85">
        <f t="shared" si="19"/>
        <v>105</v>
      </c>
      <c r="BX19" s="84"/>
      <c r="BY19" s="84"/>
      <c r="BZ19" s="84">
        <v>5</v>
      </c>
      <c r="CA19" s="84"/>
      <c r="CB19" s="85">
        <f t="shared" si="20"/>
        <v>45</v>
      </c>
      <c r="CC19" s="84">
        <v>100</v>
      </c>
      <c r="CD19" s="84">
        <v>15</v>
      </c>
      <c r="CE19" s="85">
        <f t="shared" si="21"/>
        <v>115</v>
      </c>
      <c r="CF19" s="84">
        <v>105</v>
      </c>
      <c r="CG19" s="85">
        <f t="shared" si="22"/>
        <v>115</v>
      </c>
      <c r="CH19" s="84"/>
      <c r="CI19" s="84"/>
      <c r="CJ19" s="84">
        <v>5</v>
      </c>
      <c r="CK19" s="84"/>
      <c r="CL19" s="85">
        <f t="shared" si="23"/>
        <v>50</v>
      </c>
      <c r="CM19" s="84"/>
      <c r="CN19" s="84"/>
      <c r="CO19" s="85">
        <f t="shared" si="24"/>
        <v>0</v>
      </c>
      <c r="CP19" s="84">
        <v>5</v>
      </c>
      <c r="CQ19" s="85">
        <f t="shared" si="25"/>
        <v>110</v>
      </c>
      <c r="CR19" s="84"/>
      <c r="CS19" s="84"/>
      <c r="CT19" s="84">
        <v>5</v>
      </c>
      <c r="CU19" s="84"/>
      <c r="CV19" s="85">
        <f t="shared" si="26"/>
        <v>55</v>
      </c>
      <c r="CW19" s="84"/>
      <c r="CX19" s="84"/>
      <c r="CY19" s="85">
        <f t="shared" si="27"/>
        <v>0</v>
      </c>
      <c r="CZ19" s="84">
        <v>5</v>
      </c>
      <c r="DA19" s="85">
        <f t="shared" si="28"/>
        <v>105</v>
      </c>
      <c r="DB19" s="84"/>
      <c r="DC19" s="84"/>
      <c r="DD19" s="84">
        <v>5</v>
      </c>
      <c r="DE19" s="84"/>
      <c r="DF19" s="85">
        <f t="shared" si="29"/>
        <v>60</v>
      </c>
      <c r="DG19" s="84"/>
      <c r="DH19" s="84"/>
      <c r="DI19" s="85">
        <f t="shared" si="30"/>
        <v>0</v>
      </c>
      <c r="DJ19" s="84">
        <v>105</v>
      </c>
      <c r="DK19" s="85">
        <f>DA19+DG19+DH19-DJ19</f>
        <v>0</v>
      </c>
      <c r="DL19" s="84"/>
      <c r="DM19" s="84"/>
      <c r="DN19" s="84">
        <v>13.5</v>
      </c>
      <c r="DO19" s="84"/>
      <c r="DP19" s="85">
        <f t="shared" si="32"/>
        <v>73.5</v>
      </c>
      <c r="DQ19" s="84"/>
      <c r="DR19" s="84"/>
      <c r="DS19" s="85">
        <f t="shared" si="33"/>
        <v>0</v>
      </c>
      <c r="DT19" s="84">
        <v>11.5</v>
      </c>
      <c r="DU19" s="85">
        <f t="shared" si="34"/>
        <v>-11.5</v>
      </c>
      <c r="DV19" s="84"/>
      <c r="DW19" s="84"/>
      <c r="DX19" s="84"/>
      <c r="DY19" s="84"/>
      <c r="DZ19" s="85">
        <f t="shared" si="35"/>
        <v>73.5</v>
      </c>
      <c r="EA19" s="84"/>
      <c r="EB19" s="84"/>
      <c r="EC19" s="85">
        <f t="shared" si="36"/>
        <v>0</v>
      </c>
      <c r="ED19" s="84"/>
      <c r="EE19" s="85">
        <f t="shared" si="37"/>
        <v>-11.5</v>
      </c>
      <c r="EF19" s="84"/>
      <c r="EG19" s="84"/>
      <c r="EH19" s="84"/>
      <c r="EI19" s="84"/>
      <c r="EJ19" s="85">
        <f t="shared" si="38"/>
        <v>73.5</v>
      </c>
      <c r="EK19" s="84"/>
      <c r="EL19" s="84"/>
      <c r="EM19" s="85">
        <f t="shared" si="39"/>
        <v>0</v>
      </c>
      <c r="EN19" s="84"/>
      <c r="EO19" s="85">
        <f t="shared" si="40"/>
        <v>-11.5</v>
      </c>
      <c r="EP19" s="84"/>
      <c r="EQ19" s="84"/>
      <c r="ER19" s="84"/>
      <c r="ES19" s="84"/>
      <c r="ET19" s="85">
        <f t="shared" si="41"/>
        <v>73.5</v>
      </c>
      <c r="EU19" s="84"/>
      <c r="EV19" s="84"/>
      <c r="EW19" s="85">
        <f t="shared" si="42"/>
        <v>0</v>
      </c>
      <c r="EX19" s="84"/>
      <c r="EY19" s="85">
        <f t="shared" si="43"/>
        <v>-11.5</v>
      </c>
      <c r="EZ19" s="84"/>
      <c r="FA19" s="84"/>
      <c r="FB19" s="84"/>
      <c r="FC19" s="84"/>
      <c r="FD19" s="85">
        <f t="shared" si="44"/>
        <v>73.5</v>
      </c>
      <c r="FE19" s="84"/>
      <c r="FF19" s="84"/>
      <c r="FG19" s="85">
        <f t="shared" si="45"/>
        <v>0</v>
      </c>
      <c r="FH19" s="84"/>
      <c r="FI19" s="85">
        <f t="shared" si="46"/>
        <v>-11.5</v>
      </c>
      <c r="FJ19" s="84"/>
      <c r="FK19" s="84"/>
      <c r="FL19" s="84"/>
      <c r="FM19" s="84"/>
      <c r="FN19" s="85">
        <f t="shared" si="47"/>
        <v>73.5</v>
      </c>
      <c r="FO19" s="84"/>
      <c r="FP19" s="84"/>
      <c r="FQ19" s="85">
        <f t="shared" si="48"/>
        <v>0</v>
      </c>
      <c r="FR19" s="84"/>
      <c r="FS19" s="85">
        <f t="shared" si="49"/>
        <v>-11.5</v>
      </c>
      <c r="FT19" s="84"/>
      <c r="FU19" s="86"/>
      <c r="FV19" s="86"/>
      <c r="FW19" s="84"/>
      <c r="FX19" s="84">
        <v>5</v>
      </c>
      <c r="FY19" s="84"/>
      <c r="FZ19" s="85">
        <f t="shared" si="50"/>
        <v>65</v>
      </c>
      <c r="GA19" s="84"/>
      <c r="GB19" s="84"/>
      <c r="GC19" s="85">
        <f t="shared" si="51"/>
        <v>0</v>
      </c>
      <c r="GD19" s="84"/>
      <c r="GE19" s="85">
        <f t="shared" si="60"/>
        <v>0</v>
      </c>
      <c r="GF19" s="84"/>
      <c r="GG19" s="84"/>
      <c r="GH19" s="84">
        <v>5</v>
      </c>
      <c r="GI19" s="84"/>
      <c r="GJ19" s="85">
        <f t="shared" si="53"/>
        <v>70</v>
      </c>
      <c r="GK19" s="84"/>
      <c r="GL19" s="84"/>
      <c r="GM19" s="85">
        <f t="shared" si="54"/>
        <v>0</v>
      </c>
      <c r="GN19" s="84"/>
      <c r="GO19" s="85">
        <f t="shared" si="55"/>
        <v>0</v>
      </c>
      <c r="GP19" s="84"/>
      <c r="GQ19" s="84"/>
      <c r="GR19" s="84"/>
      <c r="GS19" s="84"/>
      <c r="GT19" s="85">
        <f t="shared" si="56"/>
        <v>70</v>
      </c>
      <c r="GU19" s="84"/>
      <c r="GV19" s="84"/>
      <c r="GW19" s="85">
        <f t="shared" si="57"/>
        <v>0</v>
      </c>
      <c r="GX19" s="84"/>
      <c r="GY19" s="85">
        <f t="shared" si="58"/>
        <v>0</v>
      </c>
      <c r="GZ19" s="84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</row>
    <row r="20" spans="1:560" s="70" customFormat="1" ht="18" thickTop="1" thickBot="1">
      <c r="A20" s="69">
        <v>10</v>
      </c>
      <c r="B20" s="77">
        <v>10</v>
      </c>
      <c r="C20" s="77">
        <v>10</v>
      </c>
      <c r="D20" s="220" t="s">
        <v>198</v>
      </c>
      <c r="E20" s="231">
        <v>0</v>
      </c>
      <c r="F20" s="227">
        <v>10</v>
      </c>
      <c r="G20" s="231"/>
      <c r="H20" s="232">
        <f t="shared" si="0"/>
        <v>10</v>
      </c>
      <c r="I20" s="233"/>
      <c r="J20" s="233"/>
      <c r="K20" s="234"/>
      <c r="L20" s="233"/>
      <c r="M20" s="232">
        <f t="shared" si="1"/>
        <v>0</v>
      </c>
      <c r="N20" s="233"/>
      <c r="O20" s="217"/>
      <c r="P20" s="233"/>
      <c r="Q20" s="231">
        <v>5</v>
      </c>
      <c r="R20" s="233"/>
      <c r="S20" s="232">
        <f t="shared" si="2"/>
        <v>15</v>
      </c>
      <c r="T20" s="231"/>
      <c r="U20" s="231"/>
      <c r="V20" s="232">
        <f t="shared" si="3"/>
        <v>0</v>
      </c>
      <c r="W20" s="231"/>
      <c r="X20" s="232">
        <f t="shared" si="4"/>
        <v>0</v>
      </c>
      <c r="Y20" s="232"/>
      <c r="Z20" s="231"/>
      <c r="AA20" s="245"/>
      <c r="AB20" s="87">
        <v>5</v>
      </c>
      <c r="AC20" s="87"/>
      <c r="AD20" s="88">
        <f t="shared" si="5"/>
        <v>20</v>
      </c>
      <c r="AE20" s="87"/>
      <c r="AF20" s="87"/>
      <c r="AG20" s="88">
        <f t="shared" si="6"/>
        <v>0</v>
      </c>
      <c r="AH20" s="87"/>
      <c r="AI20" s="88">
        <f t="shared" si="7"/>
        <v>0</v>
      </c>
      <c r="AJ20" s="87"/>
      <c r="AK20" s="87"/>
      <c r="AL20" s="87">
        <v>5</v>
      </c>
      <c r="AM20" s="87"/>
      <c r="AN20" s="88">
        <f t="shared" si="8"/>
        <v>25</v>
      </c>
      <c r="AO20" s="87"/>
      <c r="AP20" s="87"/>
      <c r="AQ20" s="88">
        <f t="shared" si="9"/>
        <v>0</v>
      </c>
      <c r="AR20" s="87"/>
      <c r="AS20" s="88">
        <f t="shared" si="10"/>
        <v>0</v>
      </c>
      <c r="AT20" s="87"/>
      <c r="AU20" s="87"/>
      <c r="AV20" s="87">
        <v>5</v>
      </c>
      <c r="AW20" s="87"/>
      <c r="AX20" s="88">
        <f t="shared" si="11"/>
        <v>30</v>
      </c>
      <c r="AY20" s="87"/>
      <c r="AZ20" s="87"/>
      <c r="BA20" s="88">
        <f t="shared" si="12"/>
        <v>0</v>
      </c>
      <c r="BB20" s="87"/>
      <c r="BC20" s="88">
        <f t="shared" si="13"/>
        <v>0</v>
      </c>
      <c r="BD20" s="87"/>
      <c r="BE20" s="87"/>
      <c r="BF20" s="87">
        <v>5</v>
      </c>
      <c r="BG20" s="87"/>
      <c r="BH20" s="88">
        <f t="shared" si="14"/>
        <v>35</v>
      </c>
      <c r="BI20" s="87"/>
      <c r="BJ20" s="87"/>
      <c r="BK20" s="88">
        <f t="shared" si="15"/>
        <v>0</v>
      </c>
      <c r="BL20" s="87"/>
      <c r="BM20" s="88">
        <f t="shared" si="59"/>
        <v>0</v>
      </c>
      <c r="BN20" s="87"/>
      <c r="BO20" s="87"/>
      <c r="BP20" s="87">
        <v>5</v>
      </c>
      <c r="BQ20" s="87"/>
      <c r="BR20" s="88">
        <f t="shared" si="17"/>
        <v>40</v>
      </c>
      <c r="BS20" s="87"/>
      <c r="BT20" s="87"/>
      <c r="BU20" s="88">
        <f t="shared" si="18"/>
        <v>0</v>
      </c>
      <c r="BV20" s="87"/>
      <c r="BW20" s="88">
        <f t="shared" si="19"/>
        <v>0</v>
      </c>
      <c r="BX20" s="87"/>
      <c r="BY20" s="87"/>
      <c r="BZ20" s="87">
        <v>5</v>
      </c>
      <c r="CA20" s="87"/>
      <c r="CB20" s="88">
        <f t="shared" si="20"/>
        <v>45</v>
      </c>
      <c r="CC20" s="87">
        <v>100</v>
      </c>
      <c r="CD20" s="87">
        <v>15</v>
      </c>
      <c r="CE20" s="88">
        <f t="shared" si="21"/>
        <v>115</v>
      </c>
      <c r="CF20" s="87"/>
      <c r="CG20" s="88">
        <f t="shared" si="22"/>
        <v>115</v>
      </c>
      <c r="CH20" s="87"/>
      <c r="CI20" s="87"/>
      <c r="CJ20" s="87">
        <v>5</v>
      </c>
      <c r="CK20" s="87"/>
      <c r="CL20" s="88">
        <f t="shared" si="23"/>
        <v>50</v>
      </c>
      <c r="CM20" s="87"/>
      <c r="CN20" s="87"/>
      <c r="CO20" s="88">
        <f t="shared" si="24"/>
        <v>0</v>
      </c>
      <c r="CP20" s="87">
        <v>5</v>
      </c>
      <c r="CQ20" s="88">
        <f t="shared" si="25"/>
        <v>110</v>
      </c>
      <c r="CR20" s="87"/>
      <c r="CS20" s="87"/>
      <c r="CT20" s="87">
        <v>5</v>
      </c>
      <c r="CU20" s="87"/>
      <c r="CV20" s="88">
        <f t="shared" si="26"/>
        <v>55</v>
      </c>
      <c r="CW20" s="87"/>
      <c r="CX20" s="87"/>
      <c r="CY20" s="88">
        <f t="shared" si="27"/>
        <v>0</v>
      </c>
      <c r="CZ20" s="87">
        <v>5</v>
      </c>
      <c r="DA20" s="88">
        <f t="shared" si="28"/>
        <v>105</v>
      </c>
      <c r="DB20" s="87"/>
      <c r="DC20" s="87"/>
      <c r="DD20" s="87">
        <v>5</v>
      </c>
      <c r="DE20" s="87"/>
      <c r="DF20" s="88">
        <f t="shared" si="29"/>
        <v>60</v>
      </c>
      <c r="DG20" s="87"/>
      <c r="DH20" s="87"/>
      <c r="DI20" s="88">
        <f t="shared" si="30"/>
        <v>0</v>
      </c>
      <c r="DJ20" s="87">
        <v>105</v>
      </c>
      <c r="DK20" s="88">
        <f t="shared" si="31"/>
        <v>0</v>
      </c>
      <c r="DL20" s="87"/>
      <c r="DM20" s="87"/>
      <c r="DN20" s="87">
        <v>10</v>
      </c>
      <c r="DO20" s="87"/>
      <c r="DP20" s="88">
        <f t="shared" si="32"/>
        <v>70</v>
      </c>
      <c r="DQ20" s="87"/>
      <c r="DR20" s="87"/>
      <c r="DS20" s="88">
        <f t="shared" si="33"/>
        <v>0</v>
      </c>
      <c r="DT20" s="87"/>
      <c r="DU20" s="88">
        <f t="shared" si="34"/>
        <v>0</v>
      </c>
      <c r="DV20" s="87"/>
      <c r="DW20" s="87"/>
      <c r="DX20" s="87"/>
      <c r="DY20" s="87"/>
      <c r="DZ20" s="88">
        <f t="shared" si="35"/>
        <v>70</v>
      </c>
      <c r="EA20" s="87"/>
      <c r="EB20" s="87"/>
      <c r="EC20" s="88">
        <f t="shared" si="36"/>
        <v>0</v>
      </c>
      <c r="ED20" s="87"/>
      <c r="EE20" s="88">
        <f t="shared" si="37"/>
        <v>0</v>
      </c>
      <c r="EF20" s="87"/>
      <c r="EG20" s="87"/>
      <c r="EH20" s="87"/>
      <c r="EI20" s="87"/>
      <c r="EJ20" s="88">
        <f t="shared" si="38"/>
        <v>70</v>
      </c>
      <c r="EK20" s="87"/>
      <c r="EL20" s="87"/>
      <c r="EM20" s="88">
        <f t="shared" si="39"/>
        <v>0</v>
      </c>
      <c r="EN20" s="87"/>
      <c r="EO20" s="88">
        <f t="shared" si="40"/>
        <v>0</v>
      </c>
      <c r="EP20" s="87"/>
      <c r="EQ20" s="87"/>
      <c r="ER20" s="87"/>
      <c r="ES20" s="87"/>
      <c r="ET20" s="88">
        <f t="shared" si="41"/>
        <v>70</v>
      </c>
      <c r="EU20" s="87"/>
      <c r="EV20" s="87"/>
      <c r="EW20" s="88">
        <f t="shared" si="42"/>
        <v>0</v>
      </c>
      <c r="EX20" s="87"/>
      <c r="EY20" s="88">
        <f t="shared" si="43"/>
        <v>0</v>
      </c>
      <c r="EZ20" s="87"/>
      <c r="FA20" s="87"/>
      <c r="FB20" s="87"/>
      <c r="FC20" s="87"/>
      <c r="FD20" s="88">
        <f t="shared" si="44"/>
        <v>70</v>
      </c>
      <c r="FE20" s="87"/>
      <c r="FF20" s="87"/>
      <c r="FG20" s="88">
        <f t="shared" si="45"/>
        <v>0</v>
      </c>
      <c r="FH20" s="87"/>
      <c r="FI20" s="88">
        <f t="shared" si="46"/>
        <v>0</v>
      </c>
      <c r="FJ20" s="87"/>
      <c r="FK20" s="87"/>
      <c r="FL20" s="87"/>
      <c r="FM20" s="87"/>
      <c r="FN20" s="88">
        <f t="shared" si="47"/>
        <v>70</v>
      </c>
      <c r="FO20" s="87"/>
      <c r="FP20" s="87"/>
      <c r="FQ20" s="88">
        <f t="shared" si="48"/>
        <v>0</v>
      </c>
      <c r="FR20" s="87"/>
      <c r="FS20" s="88">
        <f t="shared" si="49"/>
        <v>0</v>
      </c>
      <c r="FT20" s="87"/>
      <c r="FU20" s="90"/>
      <c r="FV20" s="90"/>
      <c r="FW20" s="87"/>
      <c r="FX20" s="84">
        <v>5</v>
      </c>
      <c r="FY20" s="87"/>
      <c r="FZ20" s="88">
        <f t="shared" si="50"/>
        <v>65</v>
      </c>
      <c r="GA20" s="87"/>
      <c r="GB20" s="87"/>
      <c r="GC20" s="88">
        <f t="shared" si="51"/>
        <v>0</v>
      </c>
      <c r="GD20" s="87"/>
      <c r="GE20" s="88">
        <f t="shared" si="60"/>
        <v>0</v>
      </c>
      <c r="GF20" s="87"/>
      <c r="GG20" s="87"/>
      <c r="GH20" s="84">
        <v>5</v>
      </c>
      <c r="GI20" s="87"/>
      <c r="GJ20" s="85">
        <f t="shared" si="53"/>
        <v>70</v>
      </c>
      <c r="GK20" s="87"/>
      <c r="GL20" s="87"/>
      <c r="GM20" s="88">
        <f t="shared" si="54"/>
        <v>0</v>
      </c>
      <c r="GN20" s="87"/>
      <c r="GO20" s="85">
        <f t="shared" si="55"/>
        <v>0</v>
      </c>
      <c r="GP20" s="87"/>
      <c r="GQ20" s="87"/>
      <c r="GR20" s="84"/>
      <c r="GS20" s="87"/>
      <c r="GT20" s="85">
        <f t="shared" si="56"/>
        <v>70</v>
      </c>
      <c r="GU20" s="87"/>
      <c r="GV20" s="87"/>
      <c r="GW20" s="88">
        <f t="shared" si="57"/>
        <v>0</v>
      </c>
      <c r="GX20" s="87"/>
      <c r="GY20" s="85">
        <f t="shared" si="58"/>
        <v>0</v>
      </c>
      <c r="GZ20" s="87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</row>
    <row r="21" spans="1:560" s="66" customFormat="1" ht="18" thickTop="1" thickBot="1">
      <c r="A21" s="65">
        <v>11</v>
      </c>
      <c r="B21" s="75">
        <v>11</v>
      </c>
      <c r="C21" s="75">
        <v>11</v>
      </c>
      <c r="D21" s="221" t="s">
        <v>197</v>
      </c>
      <c r="E21" s="227">
        <v>0</v>
      </c>
      <c r="F21" s="227">
        <v>10</v>
      </c>
      <c r="G21" s="227"/>
      <c r="H21" s="228">
        <f t="shared" si="0"/>
        <v>10</v>
      </c>
      <c r="I21" s="229"/>
      <c r="J21" s="229"/>
      <c r="K21" s="230"/>
      <c r="L21" s="229"/>
      <c r="M21" s="228">
        <f t="shared" si="1"/>
        <v>0</v>
      </c>
      <c r="N21" s="229"/>
      <c r="O21" s="217"/>
      <c r="P21" s="229"/>
      <c r="Q21" s="227">
        <v>5</v>
      </c>
      <c r="R21" s="229"/>
      <c r="S21" s="228">
        <f t="shared" si="2"/>
        <v>15</v>
      </c>
      <c r="T21" s="227"/>
      <c r="U21" s="227"/>
      <c r="V21" s="228">
        <f t="shared" si="3"/>
        <v>0</v>
      </c>
      <c r="W21" s="227"/>
      <c r="X21" s="228">
        <f t="shared" si="4"/>
        <v>0</v>
      </c>
      <c r="Y21" s="228"/>
      <c r="Z21" s="227"/>
      <c r="AA21" s="244"/>
      <c r="AB21" s="84">
        <v>5</v>
      </c>
      <c r="AC21" s="84"/>
      <c r="AD21" s="85">
        <f t="shared" si="5"/>
        <v>20</v>
      </c>
      <c r="AE21" s="84"/>
      <c r="AF21" s="84"/>
      <c r="AG21" s="85">
        <f t="shared" si="6"/>
        <v>0</v>
      </c>
      <c r="AH21" s="84"/>
      <c r="AI21" s="85">
        <f t="shared" si="7"/>
        <v>0</v>
      </c>
      <c r="AJ21" s="84"/>
      <c r="AK21" s="84"/>
      <c r="AL21" s="84">
        <v>5</v>
      </c>
      <c r="AM21" s="84"/>
      <c r="AN21" s="85">
        <f t="shared" si="8"/>
        <v>25</v>
      </c>
      <c r="AO21" s="84">
        <v>100</v>
      </c>
      <c r="AP21" s="84">
        <v>15</v>
      </c>
      <c r="AQ21" s="85">
        <f t="shared" si="9"/>
        <v>115</v>
      </c>
      <c r="AR21" s="84"/>
      <c r="AS21" s="85">
        <f t="shared" si="10"/>
        <v>115</v>
      </c>
      <c r="AT21" s="84"/>
      <c r="AU21" s="84"/>
      <c r="AV21" s="84">
        <v>5</v>
      </c>
      <c r="AW21" s="84"/>
      <c r="AX21" s="85">
        <f t="shared" si="11"/>
        <v>30</v>
      </c>
      <c r="AY21" s="84"/>
      <c r="AZ21" s="84"/>
      <c r="BA21" s="85">
        <f t="shared" si="12"/>
        <v>0</v>
      </c>
      <c r="BB21" s="84">
        <v>5</v>
      </c>
      <c r="BC21" s="85">
        <f t="shared" si="13"/>
        <v>110</v>
      </c>
      <c r="BD21" s="84"/>
      <c r="BE21" s="84"/>
      <c r="BF21" s="84">
        <v>5</v>
      </c>
      <c r="BG21" s="84"/>
      <c r="BH21" s="85">
        <f t="shared" si="14"/>
        <v>35</v>
      </c>
      <c r="BI21" s="84"/>
      <c r="BJ21" s="84"/>
      <c r="BK21" s="85">
        <f t="shared" si="15"/>
        <v>0</v>
      </c>
      <c r="BL21" s="84">
        <v>5</v>
      </c>
      <c r="BM21" s="85">
        <f t="shared" si="59"/>
        <v>105</v>
      </c>
      <c r="BN21" s="84"/>
      <c r="BO21" s="84"/>
      <c r="BP21" s="84">
        <v>5</v>
      </c>
      <c r="BQ21" s="84"/>
      <c r="BR21" s="85">
        <f t="shared" si="17"/>
        <v>40</v>
      </c>
      <c r="BS21" s="84"/>
      <c r="BT21" s="84"/>
      <c r="BU21" s="85">
        <f t="shared" si="18"/>
        <v>0</v>
      </c>
      <c r="BV21" s="84">
        <v>105</v>
      </c>
      <c r="BW21" s="85">
        <f t="shared" si="19"/>
        <v>0</v>
      </c>
      <c r="BX21" s="84"/>
      <c r="BY21" s="84"/>
      <c r="BZ21" s="84">
        <v>5</v>
      </c>
      <c r="CA21" s="84"/>
      <c r="CB21" s="85">
        <f t="shared" si="20"/>
        <v>45</v>
      </c>
      <c r="CC21" s="84">
        <v>100</v>
      </c>
      <c r="CD21" s="84">
        <v>15</v>
      </c>
      <c r="CE21" s="85">
        <f t="shared" si="21"/>
        <v>115</v>
      </c>
      <c r="CF21" s="84"/>
      <c r="CG21" s="85">
        <f t="shared" si="22"/>
        <v>115</v>
      </c>
      <c r="CH21" s="84"/>
      <c r="CI21" s="84"/>
      <c r="CJ21" s="84">
        <v>5</v>
      </c>
      <c r="CK21" s="84"/>
      <c r="CL21" s="85">
        <f t="shared" si="23"/>
        <v>50</v>
      </c>
      <c r="CM21" s="84"/>
      <c r="CN21" s="84"/>
      <c r="CO21" s="85">
        <f t="shared" si="24"/>
        <v>0</v>
      </c>
      <c r="CP21" s="84">
        <v>5</v>
      </c>
      <c r="CQ21" s="85">
        <f t="shared" si="25"/>
        <v>110</v>
      </c>
      <c r="CR21" s="84"/>
      <c r="CS21" s="84"/>
      <c r="CT21" s="84">
        <v>5</v>
      </c>
      <c r="CU21" s="84"/>
      <c r="CV21" s="85">
        <f t="shared" si="26"/>
        <v>55</v>
      </c>
      <c r="CW21" s="84"/>
      <c r="CX21" s="84"/>
      <c r="CY21" s="85">
        <f t="shared" si="27"/>
        <v>0</v>
      </c>
      <c r="CZ21" s="84">
        <v>5</v>
      </c>
      <c r="DA21" s="85">
        <f t="shared" si="28"/>
        <v>105</v>
      </c>
      <c r="DB21" s="84"/>
      <c r="DC21" s="84"/>
      <c r="DD21" s="84">
        <v>5</v>
      </c>
      <c r="DE21" s="84"/>
      <c r="DF21" s="85">
        <f t="shared" si="29"/>
        <v>60</v>
      </c>
      <c r="DG21" s="84">
        <v>100</v>
      </c>
      <c r="DH21" s="84">
        <v>15</v>
      </c>
      <c r="DI21" s="85">
        <f t="shared" si="30"/>
        <v>115</v>
      </c>
      <c r="DJ21" s="84">
        <v>105</v>
      </c>
      <c r="DK21" s="85">
        <f t="shared" si="31"/>
        <v>115</v>
      </c>
      <c r="DL21" s="84"/>
      <c r="DM21" s="84"/>
      <c r="DN21" s="84">
        <v>10.4</v>
      </c>
      <c r="DO21" s="84"/>
      <c r="DP21" s="85">
        <f t="shared" si="32"/>
        <v>70.400000000000006</v>
      </c>
      <c r="DQ21" s="84"/>
      <c r="DR21" s="84"/>
      <c r="DS21" s="85">
        <f t="shared" si="33"/>
        <v>0</v>
      </c>
      <c r="DT21" s="84">
        <v>124.6</v>
      </c>
      <c r="DU21" s="85">
        <f t="shared" si="34"/>
        <v>-9.5999999999999943</v>
      </c>
      <c r="DV21" s="84"/>
      <c r="DW21" s="84"/>
      <c r="DX21" s="84"/>
      <c r="DY21" s="84"/>
      <c r="DZ21" s="85">
        <f t="shared" si="35"/>
        <v>70.400000000000006</v>
      </c>
      <c r="EA21" s="84"/>
      <c r="EB21" s="84"/>
      <c r="EC21" s="85">
        <f t="shared" si="36"/>
        <v>0</v>
      </c>
      <c r="ED21" s="84"/>
      <c r="EE21" s="85">
        <f t="shared" si="37"/>
        <v>-9.5999999999999943</v>
      </c>
      <c r="EF21" s="84"/>
      <c r="EG21" s="84"/>
      <c r="EH21" s="84"/>
      <c r="EI21" s="84"/>
      <c r="EJ21" s="85">
        <f t="shared" si="38"/>
        <v>70.400000000000006</v>
      </c>
      <c r="EK21" s="84"/>
      <c r="EL21" s="84"/>
      <c r="EM21" s="85">
        <f t="shared" si="39"/>
        <v>0</v>
      </c>
      <c r="EN21" s="84"/>
      <c r="EO21" s="85">
        <f t="shared" si="40"/>
        <v>-9.5999999999999943</v>
      </c>
      <c r="EP21" s="84"/>
      <c r="EQ21" s="84"/>
      <c r="ER21" s="84"/>
      <c r="ES21" s="84"/>
      <c r="ET21" s="85">
        <f t="shared" si="41"/>
        <v>70.400000000000006</v>
      </c>
      <c r="EU21" s="84"/>
      <c r="EV21" s="84"/>
      <c r="EW21" s="85">
        <f t="shared" si="42"/>
        <v>0</v>
      </c>
      <c r="EX21" s="84"/>
      <c r="EY21" s="85">
        <f t="shared" si="43"/>
        <v>-9.5999999999999943</v>
      </c>
      <c r="EZ21" s="84"/>
      <c r="FA21" s="84"/>
      <c r="FB21" s="84"/>
      <c r="FC21" s="84"/>
      <c r="FD21" s="85">
        <f t="shared" si="44"/>
        <v>70.400000000000006</v>
      </c>
      <c r="FE21" s="84"/>
      <c r="FF21" s="84"/>
      <c r="FG21" s="85">
        <f t="shared" si="45"/>
        <v>0</v>
      </c>
      <c r="FH21" s="84"/>
      <c r="FI21" s="85">
        <f t="shared" si="46"/>
        <v>-9.5999999999999943</v>
      </c>
      <c r="FJ21" s="84"/>
      <c r="FK21" s="84"/>
      <c r="FL21" s="84"/>
      <c r="FM21" s="84"/>
      <c r="FN21" s="85">
        <f t="shared" si="47"/>
        <v>70.400000000000006</v>
      </c>
      <c r="FO21" s="84"/>
      <c r="FP21" s="84"/>
      <c r="FQ21" s="85">
        <f t="shared" si="48"/>
        <v>0</v>
      </c>
      <c r="FR21" s="84"/>
      <c r="FS21" s="85">
        <f t="shared" si="49"/>
        <v>-9.5999999999999943</v>
      </c>
      <c r="FT21" s="84"/>
      <c r="FU21" s="86"/>
      <c r="FV21" s="86"/>
      <c r="FW21" s="84"/>
      <c r="FX21" s="84">
        <v>5</v>
      </c>
      <c r="FY21" s="84"/>
      <c r="FZ21" s="85">
        <f t="shared" si="50"/>
        <v>65</v>
      </c>
      <c r="GA21" s="84"/>
      <c r="GB21" s="84"/>
      <c r="GC21" s="85">
        <f t="shared" si="51"/>
        <v>0</v>
      </c>
      <c r="GD21" s="84">
        <v>5</v>
      </c>
      <c r="GE21" s="85">
        <f t="shared" si="60"/>
        <v>110</v>
      </c>
      <c r="GF21" s="84"/>
      <c r="GG21" s="84"/>
      <c r="GH21" s="84">
        <v>5</v>
      </c>
      <c r="GI21" s="84"/>
      <c r="GJ21" s="85">
        <f t="shared" si="53"/>
        <v>70</v>
      </c>
      <c r="GK21" s="84"/>
      <c r="GL21" s="84"/>
      <c r="GM21" s="85">
        <f t="shared" si="54"/>
        <v>0</v>
      </c>
      <c r="GN21" s="84"/>
      <c r="GO21" s="85">
        <f t="shared" si="55"/>
        <v>110</v>
      </c>
      <c r="GP21" s="84"/>
      <c r="GQ21" s="84"/>
      <c r="GR21" s="84"/>
      <c r="GS21" s="84"/>
      <c r="GT21" s="85">
        <f t="shared" si="56"/>
        <v>70</v>
      </c>
      <c r="GU21" s="84"/>
      <c r="GV21" s="84"/>
      <c r="GW21" s="85">
        <f t="shared" si="57"/>
        <v>0</v>
      </c>
      <c r="GX21" s="84"/>
      <c r="GY21" s="85">
        <f t="shared" si="58"/>
        <v>110</v>
      </c>
      <c r="GZ21" s="84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</row>
    <row r="22" spans="1:560" s="70" customFormat="1" ht="18" thickTop="1" thickBot="1">
      <c r="A22" s="69">
        <v>12</v>
      </c>
      <c r="B22" s="77">
        <v>12</v>
      </c>
      <c r="C22" s="77">
        <v>12</v>
      </c>
      <c r="D22" s="222" t="s">
        <v>217</v>
      </c>
      <c r="E22" s="231"/>
      <c r="F22" s="227">
        <v>10</v>
      </c>
      <c r="G22" s="231"/>
      <c r="H22" s="232">
        <f t="shared" si="0"/>
        <v>10</v>
      </c>
      <c r="I22" s="233"/>
      <c r="J22" s="233"/>
      <c r="K22" s="234"/>
      <c r="L22" s="233"/>
      <c r="M22" s="232">
        <f t="shared" si="1"/>
        <v>0</v>
      </c>
      <c r="N22" s="233"/>
      <c r="O22" s="217"/>
      <c r="P22" s="233"/>
      <c r="Q22" s="231"/>
      <c r="R22" s="233"/>
      <c r="S22" s="232">
        <f t="shared" si="2"/>
        <v>10</v>
      </c>
      <c r="T22" s="231"/>
      <c r="U22" s="231"/>
      <c r="V22" s="232">
        <f t="shared" si="3"/>
        <v>0</v>
      </c>
      <c r="W22" s="231"/>
      <c r="X22" s="232">
        <f t="shared" si="4"/>
        <v>0</v>
      </c>
      <c r="Y22" s="232"/>
      <c r="Z22" s="231"/>
      <c r="AA22" s="245"/>
      <c r="AB22" s="87">
        <v>10</v>
      </c>
      <c r="AC22" s="87"/>
      <c r="AD22" s="88">
        <f t="shared" si="5"/>
        <v>20</v>
      </c>
      <c r="AE22" s="87">
        <v>100</v>
      </c>
      <c r="AF22" s="87">
        <v>15</v>
      </c>
      <c r="AG22" s="88">
        <f t="shared" si="6"/>
        <v>115</v>
      </c>
      <c r="AH22" s="87"/>
      <c r="AI22" s="88">
        <f t="shared" si="7"/>
        <v>115</v>
      </c>
      <c r="AJ22" s="87"/>
      <c r="AK22" s="87"/>
      <c r="AL22" s="87">
        <v>5</v>
      </c>
      <c r="AM22" s="87"/>
      <c r="AN22" s="88">
        <f t="shared" si="8"/>
        <v>25</v>
      </c>
      <c r="AO22" s="87"/>
      <c r="AP22" s="87"/>
      <c r="AQ22" s="88">
        <f t="shared" si="9"/>
        <v>0</v>
      </c>
      <c r="AR22" s="87">
        <v>5</v>
      </c>
      <c r="AS22" s="88">
        <f t="shared" si="10"/>
        <v>110</v>
      </c>
      <c r="AT22" s="87"/>
      <c r="AU22" s="87"/>
      <c r="AV22" s="87">
        <v>5</v>
      </c>
      <c r="AW22" s="87"/>
      <c r="AX22" s="88">
        <f t="shared" si="11"/>
        <v>30</v>
      </c>
      <c r="AY22" s="87"/>
      <c r="AZ22" s="87"/>
      <c r="BA22" s="88">
        <f t="shared" si="12"/>
        <v>0</v>
      </c>
      <c r="BB22" s="87">
        <v>5</v>
      </c>
      <c r="BC22" s="88">
        <f t="shared" si="13"/>
        <v>105</v>
      </c>
      <c r="BD22" s="87"/>
      <c r="BE22" s="87"/>
      <c r="BF22" s="87">
        <v>5</v>
      </c>
      <c r="BG22" s="87"/>
      <c r="BH22" s="88">
        <f t="shared" si="14"/>
        <v>35</v>
      </c>
      <c r="BI22" s="87">
        <v>200</v>
      </c>
      <c r="BJ22" s="87">
        <v>30</v>
      </c>
      <c r="BK22" s="88">
        <f t="shared" si="15"/>
        <v>230</v>
      </c>
      <c r="BL22" s="87">
        <v>105</v>
      </c>
      <c r="BM22" s="88">
        <f t="shared" si="59"/>
        <v>230</v>
      </c>
      <c r="BN22" s="87"/>
      <c r="BO22" s="87"/>
      <c r="BP22" s="87">
        <v>5</v>
      </c>
      <c r="BQ22" s="87"/>
      <c r="BR22" s="88">
        <f t="shared" si="17"/>
        <v>40</v>
      </c>
      <c r="BS22" s="87"/>
      <c r="BT22" s="87"/>
      <c r="BU22" s="88">
        <f t="shared" si="18"/>
        <v>0</v>
      </c>
      <c r="BV22" s="87">
        <v>10</v>
      </c>
      <c r="BW22" s="88">
        <f t="shared" si="19"/>
        <v>220</v>
      </c>
      <c r="BX22" s="87"/>
      <c r="BY22" s="87"/>
      <c r="BZ22" s="87">
        <v>5</v>
      </c>
      <c r="CA22" s="87"/>
      <c r="CB22" s="88">
        <f t="shared" si="20"/>
        <v>45</v>
      </c>
      <c r="CC22" s="87"/>
      <c r="CD22" s="87"/>
      <c r="CE22" s="88">
        <f t="shared" si="21"/>
        <v>0</v>
      </c>
      <c r="CF22" s="87">
        <v>10</v>
      </c>
      <c r="CG22" s="88">
        <f t="shared" si="22"/>
        <v>210</v>
      </c>
      <c r="CH22" s="87"/>
      <c r="CI22" s="87"/>
      <c r="CJ22" s="87">
        <v>5</v>
      </c>
      <c r="CK22" s="87"/>
      <c r="CL22" s="88">
        <f t="shared" si="23"/>
        <v>50</v>
      </c>
      <c r="CM22" s="87">
        <v>200</v>
      </c>
      <c r="CN22" s="87">
        <v>30</v>
      </c>
      <c r="CO22" s="88">
        <f t="shared" si="24"/>
        <v>230</v>
      </c>
      <c r="CP22" s="87">
        <v>210</v>
      </c>
      <c r="CQ22" s="88">
        <f t="shared" si="25"/>
        <v>230</v>
      </c>
      <c r="CR22" s="87"/>
      <c r="CS22" s="87"/>
      <c r="CT22" s="87">
        <v>5</v>
      </c>
      <c r="CU22" s="87"/>
      <c r="CV22" s="88">
        <f t="shared" si="26"/>
        <v>55</v>
      </c>
      <c r="CW22" s="87"/>
      <c r="CX22" s="87"/>
      <c r="CY22" s="88">
        <f t="shared" si="27"/>
        <v>0</v>
      </c>
      <c r="CZ22" s="87">
        <v>10</v>
      </c>
      <c r="DA22" s="88">
        <f t="shared" si="28"/>
        <v>220</v>
      </c>
      <c r="DB22" s="87"/>
      <c r="DC22" s="87"/>
      <c r="DD22" s="87">
        <v>5</v>
      </c>
      <c r="DE22" s="87"/>
      <c r="DF22" s="88">
        <f t="shared" si="29"/>
        <v>60</v>
      </c>
      <c r="DG22" s="87"/>
      <c r="DH22" s="87"/>
      <c r="DI22" s="88">
        <f t="shared" si="30"/>
        <v>0</v>
      </c>
      <c r="DJ22" s="87">
        <v>10</v>
      </c>
      <c r="DK22" s="88">
        <f t="shared" si="31"/>
        <v>210</v>
      </c>
      <c r="DL22" s="87"/>
      <c r="DM22" s="87"/>
      <c r="DN22" s="87">
        <v>10</v>
      </c>
      <c r="DO22" s="87"/>
      <c r="DP22" s="88">
        <f t="shared" si="32"/>
        <v>70</v>
      </c>
      <c r="DQ22" s="87"/>
      <c r="DR22" s="87"/>
      <c r="DS22" s="88">
        <f t="shared" si="33"/>
        <v>0</v>
      </c>
      <c r="DT22" s="87">
        <v>140</v>
      </c>
      <c r="DU22" s="88">
        <f t="shared" si="34"/>
        <v>70</v>
      </c>
      <c r="DV22" s="87"/>
      <c r="DW22" s="87"/>
      <c r="DX22" s="87"/>
      <c r="DY22" s="87"/>
      <c r="DZ22" s="88">
        <f t="shared" si="35"/>
        <v>70</v>
      </c>
      <c r="EA22" s="87"/>
      <c r="EB22" s="87"/>
      <c r="EC22" s="88">
        <f t="shared" si="36"/>
        <v>0</v>
      </c>
      <c r="ED22" s="87"/>
      <c r="EE22" s="88">
        <f t="shared" si="37"/>
        <v>70</v>
      </c>
      <c r="EF22" s="87"/>
      <c r="EG22" s="87"/>
      <c r="EH22" s="87"/>
      <c r="EI22" s="87"/>
      <c r="EJ22" s="88">
        <f t="shared" si="38"/>
        <v>70</v>
      </c>
      <c r="EK22" s="87"/>
      <c r="EL22" s="87"/>
      <c r="EM22" s="88">
        <f t="shared" si="39"/>
        <v>0</v>
      </c>
      <c r="EN22" s="87"/>
      <c r="EO22" s="88">
        <f t="shared" si="40"/>
        <v>70</v>
      </c>
      <c r="EP22" s="87"/>
      <c r="EQ22" s="87"/>
      <c r="ER22" s="87"/>
      <c r="ES22" s="87"/>
      <c r="ET22" s="88">
        <f t="shared" si="41"/>
        <v>70</v>
      </c>
      <c r="EU22" s="87"/>
      <c r="EV22" s="87"/>
      <c r="EW22" s="88">
        <f t="shared" si="42"/>
        <v>0</v>
      </c>
      <c r="EX22" s="87"/>
      <c r="EY22" s="88">
        <f t="shared" si="43"/>
        <v>70</v>
      </c>
      <c r="EZ22" s="87"/>
      <c r="FA22" s="87"/>
      <c r="FB22" s="87"/>
      <c r="FC22" s="87"/>
      <c r="FD22" s="88">
        <f t="shared" si="44"/>
        <v>70</v>
      </c>
      <c r="FE22" s="87"/>
      <c r="FF22" s="87"/>
      <c r="FG22" s="88">
        <f t="shared" si="45"/>
        <v>0</v>
      </c>
      <c r="FH22" s="87"/>
      <c r="FI22" s="88">
        <f t="shared" si="46"/>
        <v>70</v>
      </c>
      <c r="FJ22" s="87"/>
      <c r="FK22" s="87"/>
      <c r="FL22" s="87"/>
      <c r="FM22" s="87"/>
      <c r="FN22" s="88">
        <f t="shared" si="47"/>
        <v>70</v>
      </c>
      <c r="FO22" s="87"/>
      <c r="FP22" s="87"/>
      <c r="FQ22" s="88">
        <f t="shared" si="48"/>
        <v>0</v>
      </c>
      <c r="FR22" s="87"/>
      <c r="FS22" s="88">
        <f t="shared" si="49"/>
        <v>70</v>
      </c>
      <c r="FT22" s="87"/>
      <c r="FU22" s="90"/>
      <c r="FV22" s="90"/>
      <c r="FW22" s="87"/>
      <c r="FX22" s="84">
        <v>5</v>
      </c>
      <c r="FY22" s="87"/>
      <c r="FZ22" s="88">
        <f t="shared" si="50"/>
        <v>65</v>
      </c>
      <c r="GA22" s="87">
        <v>200</v>
      </c>
      <c r="GB22" s="87">
        <v>30</v>
      </c>
      <c r="GC22" s="88">
        <f t="shared" si="51"/>
        <v>230</v>
      </c>
      <c r="GD22" s="87">
        <v>210</v>
      </c>
      <c r="GE22" s="88">
        <f t="shared" si="60"/>
        <v>230</v>
      </c>
      <c r="GF22" s="87"/>
      <c r="GG22" s="87"/>
      <c r="GH22" s="84">
        <v>5</v>
      </c>
      <c r="GI22" s="87"/>
      <c r="GJ22" s="85">
        <f t="shared" si="53"/>
        <v>70</v>
      </c>
      <c r="GK22" s="87"/>
      <c r="GL22" s="87"/>
      <c r="GM22" s="88">
        <f t="shared" si="54"/>
        <v>0</v>
      </c>
      <c r="GN22" s="87"/>
      <c r="GO22" s="85">
        <f t="shared" si="55"/>
        <v>230</v>
      </c>
      <c r="GP22" s="87"/>
      <c r="GQ22" s="87"/>
      <c r="GR22" s="84"/>
      <c r="GS22" s="87"/>
      <c r="GT22" s="85">
        <f t="shared" si="56"/>
        <v>70</v>
      </c>
      <c r="GU22" s="87"/>
      <c r="GV22" s="87"/>
      <c r="GW22" s="88">
        <f t="shared" si="57"/>
        <v>0</v>
      </c>
      <c r="GX22" s="87"/>
      <c r="GY22" s="85">
        <f t="shared" si="58"/>
        <v>230</v>
      </c>
      <c r="GZ22" s="87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</row>
    <row r="23" spans="1:560" s="66" customFormat="1" ht="18" thickTop="1" thickBot="1">
      <c r="A23" s="65">
        <v>13</v>
      </c>
      <c r="B23" s="75">
        <v>13</v>
      </c>
      <c r="C23" s="76">
        <v>13</v>
      </c>
      <c r="D23" s="221" t="s">
        <v>218</v>
      </c>
      <c r="E23" s="227">
        <v>0</v>
      </c>
      <c r="F23" s="227">
        <v>10</v>
      </c>
      <c r="G23" s="227"/>
      <c r="H23" s="228">
        <f t="shared" si="0"/>
        <v>10</v>
      </c>
      <c r="I23" s="229"/>
      <c r="J23" s="229"/>
      <c r="K23" s="230"/>
      <c r="L23" s="229"/>
      <c r="M23" s="228">
        <f t="shared" si="1"/>
        <v>0</v>
      </c>
      <c r="N23" s="229"/>
      <c r="O23" s="217"/>
      <c r="P23" s="229"/>
      <c r="Q23" s="227">
        <v>5</v>
      </c>
      <c r="R23" s="229"/>
      <c r="S23" s="228">
        <f t="shared" si="2"/>
        <v>15</v>
      </c>
      <c r="T23" s="227"/>
      <c r="U23" s="227"/>
      <c r="V23" s="228">
        <f t="shared" si="3"/>
        <v>0</v>
      </c>
      <c r="W23" s="227"/>
      <c r="X23" s="228">
        <f t="shared" si="4"/>
        <v>0</v>
      </c>
      <c r="Y23" s="228"/>
      <c r="Z23" s="227"/>
      <c r="AA23" s="244"/>
      <c r="AB23" s="84">
        <v>5</v>
      </c>
      <c r="AC23" s="84"/>
      <c r="AD23" s="85">
        <f t="shared" si="5"/>
        <v>20</v>
      </c>
      <c r="AE23" s="84"/>
      <c r="AF23" s="84"/>
      <c r="AG23" s="85">
        <f t="shared" si="6"/>
        <v>0</v>
      </c>
      <c r="AH23" s="84"/>
      <c r="AI23" s="85">
        <f t="shared" si="7"/>
        <v>0</v>
      </c>
      <c r="AJ23" s="84"/>
      <c r="AK23" s="84"/>
      <c r="AL23" s="84">
        <v>5</v>
      </c>
      <c r="AM23" s="84"/>
      <c r="AN23" s="85">
        <f t="shared" si="8"/>
        <v>25</v>
      </c>
      <c r="AO23" s="84"/>
      <c r="AP23" s="84"/>
      <c r="AQ23" s="85">
        <f t="shared" si="9"/>
        <v>0</v>
      </c>
      <c r="AR23" s="84"/>
      <c r="AS23" s="85">
        <f t="shared" si="10"/>
        <v>0</v>
      </c>
      <c r="AT23" s="84"/>
      <c r="AU23" s="84"/>
      <c r="AV23" s="84">
        <v>5</v>
      </c>
      <c r="AW23" s="84"/>
      <c r="AX23" s="85">
        <f t="shared" si="11"/>
        <v>30</v>
      </c>
      <c r="AY23" s="84"/>
      <c r="AZ23" s="84"/>
      <c r="BA23" s="85">
        <f t="shared" si="12"/>
        <v>0</v>
      </c>
      <c r="BB23" s="84"/>
      <c r="BC23" s="85">
        <f t="shared" si="13"/>
        <v>0</v>
      </c>
      <c r="BD23" s="84"/>
      <c r="BE23" s="84"/>
      <c r="BF23" s="84">
        <v>5</v>
      </c>
      <c r="BG23" s="84"/>
      <c r="BH23" s="85">
        <f t="shared" si="14"/>
        <v>35</v>
      </c>
      <c r="BI23" s="84"/>
      <c r="BJ23" s="84"/>
      <c r="BK23" s="85">
        <f t="shared" si="15"/>
        <v>0</v>
      </c>
      <c r="BL23" s="84"/>
      <c r="BM23" s="85">
        <f t="shared" si="59"/>
        <v>0</v>
      </c>
      <c r="BN23" s="84"/>
      <c r="BO23" s="84"/>
      <c r="BP23" s="84">
        <v>5</v>
      </c>
      <c r="BQ23" s="84"/>
      <c r="BR23" s="85">
        <f t="shared" si="17"/>
        <v>40</v>
      </c>
      <c r="BS23" s="84"/>
      <c r="BT23" s="84"/>
      <c r="BU23" s="85">
        <f t="shared" si="18"/>
        <v>0</v>
      </c>
      <c r="BV23" s="84"/>
      <c r="BW23" s="85">
        <f t="shared" si="19"/>
        <v>0</v>
      </c>
      <c r="BX23" s="84"/>
      <c r="BY23" s="84"/>
      <c r="BZ23" s="84">
        <v>5</v>
      </c>
      <c r="CA23" s="84"/>
      <c r="CB23" s="85">
        <f t="shared" si="20"/>
        <v>45</v>
      </c>
      <c r="CC23" s="84"/>
      <c r="CD23" s="84"/>
      <c r="CE23" s="85">
        <f t="shared" si="21"/>
        <v>0</v>
      </c>
      <c r="CF23" s="84"/>
      <c r="CG23" s="85">
        <f t="shared" si="22"/>
        <v>0</v>
      </c>
      <c r="CH23" s="84"/>
      <c r="CI23" s="84"/>
      <c r="CJ23" s="84">
        <v>5</v>
      </c>
      <c r="CK23" s="84"/>
      <c r="CL23" s="85">
        <f t="shared" si="23"/>
        <v>50</v>
      </c>
      <c r="CM23" s="84"/>
      <c r="CN23" s="84"/>
      <c r="CO23" s="85">
        <f t="shared" si="24"/>
        <v>0</v>
      </c>
      <c r="CP23" s="84"/>
      <c r="CQ23" s="85">
        <f t="shared" si="25"/>
        <v>0</v>
      </c>
      <c r="CR23" s="84"/>
      <c r="CS23" s="84"/>
      <c r="CT23" s="84">
        <v>5</v>
      </c>
      <c r="CU23" s="84"/>
      <c r="CV23" s="85">
        <f t="shared" si="26"/>
        <v>55</v>
      </c>
      <c r="CW23" s="84"/>
      <c r="CX23" s="84"/>
      <c r="CY23" s="85">
        <f t="shared" si="27"/>
        <v>0</v>
      </c>
      <c r="CZ23" s="84"/>
      <c r="DA23" s="85">
        <f t="shared" si="28"/>
        <v>0</v>
      </c>
      <c r="DB23" s="84"/>
      <c r="DC23" s="84"/>
      <c r="DD23" s="84">
        <v>5</v>
      </c>
      <c r="DE23" s="84"/>
      <c r="DF23" s="85">
        <f t="shared" si="29"/>
        <v>60</v>
      </c>
      <c r="DG23" s="84">
        <v>100</v>
      </c>
      <c r="DH23" s="84">
        <v>15</v>
      </c>
      <c r="DI23" s="85">
        <f t="shared" si="30"/>
        <v>115</v>
      </c>
      <c r="DJ23" s="84"/>
      <c r="DK23" s="85">
        <f t="shared" si="31"/>
        <v>115</v>
      </c>
      <c r="DL23" s="84"/>
      <c r="DM23" s="84"/>
      <c r="DN23" s="84">
        <v>10</v>
      </c>
      <c r="DO23" s="84"/>
      <c r="DP23" s="85">
        <f t="shared" si="32"/>
        <v>70</v>
      </c>
      <c r="DQ23" s="84">
        <v>900</v>
      </c>
      <c r="DR23" s="84">
        <v>162</v>
      </c>
      <c r="DS23" s="85">
        <f t="shared" si="33"/>
        <v>1062</v>
      </c>
      <c r="DT23" s="84"/>
      <c r="DU23" s="85">
        <f t="shared" si="34"/>
        <v>1177</v>
      </c>
      <c r="DV23" s="84"/>
      <c r="DW23" s="84"/>
      <c r="DX23" s="84"/>
      <c r="DY23" s="84"/>
      <c r="DZ23" s="85">
        <f t="shared" si="35"/>
        <v>70</v>
      </c>
      <c r="EA23" s="84"/>
      <c r="EB23" s="84"/>
      <c r="EC23" s="85">
        <f t="shared" si="36"/>
        <v>0</v>
      </c>
      <c r="ED23" s="84"/>
      <c r="EE23" s="85">
        <f t="shared" si="37"/>
        <v>1177</v>
      </c>
      <c r="EF23" s="84"/>
      <c r="EG23" s="84"/>
      <c r="EH23" s="84"/>
      <c r="EI23" s="84"/>
      <c r="EJ23" s="85">
        <f t="shared" si="38"/>
        <v>70</v>
      </c>
      <c r="EK23" s="84"/>
      <c r="EL23" s="84"/>
      <c r="EM23" s="85">
        <f t="shared" si="39"/>
        <v>0</v>
      </c>
      <c r="EN23" s="84"/>
      <c r="EO23" s="85">
        <f t="shared" si="40"/>
        <v>1177</v>
      </c>
      <c r="EP23" s="84"/>
      <c r="EQ23" s="84"/>
      <c r="ER23" s="84"/>
      <c r="ES23" s="84"/>
      <c r="ET23" s="85">
        <f t="shared" si="41"/>
        <v>70</v>
      </c>
      <c r="EU23" s="84"/>
      <c r="EV23" s="84"/>
      <c r="EW23" s="85">
        <f t="shared" si="42"/>
        <v>0</v>
      </c>
      <c r="EX23" s="84"/>
      <c r="EY23" s="85">
        <f t="shared" si="43"/>
        <v>1177</v>
      </c>
      <c r="EZ23" s="84"/>
      <c r="FA23" s="84"/>
      <c r="FB23" s="84"/>
      <c r="FC23" s="84"/>
      <c r="FD23" s="85">
        <f t="shared" si="44"/>
        <v>70</v>
      </c>
      <c r="FE23" s="84"/>
      <c r="FF23" s="84"/>
      <c r="FG23" s="85">
        <f t="shared" si="45"/>
        <v>0</v>
      </c>
      <c r="FH23" s="84"/>
      <c r="FI23" s="85">
        <f t="shared" si="46"/>
        <v>1177</v>
      </c>
      <c r="FJ23" s="84"/>
      <c r="FK23" s="84"/>
      <c r="FL23" s="84"/>
      <c r="FM23" s="84"/>
      <c r="FN23" s="85">
        <f t="shared" si="47"/>
        <v>70</v>
      </c>
      <c r="FO23" s="84"/>
      <c r="FP23" s="84"/>
      <c r="FQ23" s="85">
        <f t="shared" si="48"/>
        <v>0</v>
      </c>
      <c r="FR23" s="84"/>
      <c r="FS23" s="85">
        <f t="shared" si="49"/>
        <v>1177</v>
      </c>
      <c r="FT23" s="84"/>
      <c r="FU23" s="86"/>
      <c r="FV23" s="86"/>
      <c r="FW23" s="84"/>
      <c r="FX23" s="84">
        <v>5</v>
      </c>
      <c r="FY23" s="84"/>
      <c r="FZ23" s="85">
        <f t="shared" si="50"/>
        <v>65</v>
      </c>
      <c r="GA23" s="84"/>
      <c r="GB23" s="84"/>
      <c r="GC23" s="85">
        <f t="shared" si="51"/>
        <v>0</v>
      </c>
      <c r="GD23" s="84">
        <v>5</v>
      </c>
      <c r="GE23" s="85">
        <f t="shared" si="60"/>
        <v>110</v>
      </c>
      <c r="GF23" s="84"/>
      <c r="GG23" s="84"/>
      <c r="GH23" s="84">
        <v>5</v>
      </c>
      <c r="GI23" s="84"/>
      <c r="GJ23" s="85">
        <f t="shared" si="53"/>
        <v>70</v>
      </c>
      <c r="GK23" s="84"/>
      <c r="GL23" s="84"/>
      <c r="GM23" s="85">
        <f t="shared" si="54"/>
        <v>0</v>
      </c>
      <c r="GN23" s="84"/>
      <c r="GO23" s="85">
        <f t="shared" si="55"/>
        <v>110</v>
      </c>
      <c r="GP23" s="84"/>
      <c r="GQ23" s="84"/>
      <c r="GR23" s="84"/>
      <c r="GS23" s="84"/>
      <c r="GT23" s="85">
        <f t="shared" si="56"/>
        <v>70</v>
      </c>
      <c r="GU23" s="84"/>
      <c r="GV23" s="84"/>
      <c r="GW23" s="85">
        <f t="shared" si="57"/>
        <v>0</v>
      </c>
      <c r="GX23" s="84"/>
      <c r="GY23" s="85">
        <f t="shared" si="58"/>
        <v>110</v>
      </c>
      <c r="GZ23" s="84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</row>
    <row r="24" spans="1:560" s="70" customFormat="1" ht="18" thickTop="1" thickBot="1">
      <c r="A24" s="69"/>
      <c r="B24" s="77">
        <v>14</v>
      </c>
      <c r="C24" s="77">
        <v>14</v>
      </c>
      <c r="D24" s="220" t="s">
        <v>219</v>
      </c>
      <c r="E24" s="231">
        <v>0</v>
      </c>
      <c r="F24" s="227">
        <v>10</v>
      </c>
      <c r="G24" s="231"/>
      <c r="H24" s="232">
        <f t="shared" si="0"/>
        <v>10</v>
      </c>
      <c r="I24" s="233"/>
      <c r="J24" s="233"/>
      <c r="K24" s="234"/>
      <c r="L24" s="233"/>
      <c r="M24" s="232">
        <f t="shared" si="1"/>
        <v>0</v>
      </c>
      <c r="N24" s="233"/>
      <c r="O24" s="217"/>
      <c r="P24" s="233"/>
      <c r="Q24" s="231">
        <v>5</v>
      </c>
      <c r="R24" s="233"/>
      <c r="S24" s="232">
        <f t="shared" si="2"/>
        <v>15</v>
      </c>
      <c r="T24" s="231"/>
      <c r="U24" s="231"/>
      <c r="V24" s="232">
        <f t="shared" si="3"/>
        <v>0</v>
      </c>
      <c r="W24" s="231"/>
      <c r="X24" s="232">
        <f t="shared" si="4"/>
        <v>0</v>
      </c>
      <c r="Y24" s="232"/>
      <c r="Z24" s="231"/>
      <c r="AA24" s="245"/>
      <c r="AB24" s="87">
        <v>5</v>
      </c>
      <c r="AC24" s="87"/>
      <c r="AD24" s="88">
        <f t="shared" si="5"/>
        <v>20</v>
      </c>
      <c r="AE24" s="87"/>
      <c r="AF24" s="87"/>
      <c r="AG24" s="88">
        <f t="shared" si="6"/>
        <v>0</v>
      </c>
      <c r="AH24" s="87"/>
      <c r="AI24" s="88">
        <f t="shared" si="7"/>
        <v>0</v>
      </c>
      <c r="AJ24" s="87"/>
      <c r="AK24" s="87"/>
      <c r="AL24" s="87">
        <v>5</v>
      </c>
      <c r="AM24" s="87"/>
      <c r="AN24" s="88">
        <f t="shared" si="8"/>
        <v>25</v>
      </c>
      <c r="AO24" s="87"/>
      <c r="AP24" s="87"/>
      <c r="AQ24" s="88">
        <f t="shared" si="9"/>
        <v>0</v>
      </c>
      <c r="AR24" s="87"/>
      <c r="AS24" s="88">
        <f t="shared" si="10"/>
        <v>0</v>
      </c>
      <c r="AT24" s="87"/>
      <c r="AU24" s="87"/>
      <c r="AV24" s="87">
        <v>5</v>
      </c>
      <c r="AW24" s="87"/>
      <c r="AX24" s="88">
        <f t="shared" si="11"/>
        <v>30</v>
      </c>
      <c r="AY24" s="87"/>
      <c r="AZ24" s="87"/>
      <c r="BA24" s="88">
        <f t="shared" si="12"/>
        <v>0</v>
      </c>
      <c r="BB24" s="87"/>
      <c r="BC24" s="88">
        <f t="shared" si="13"/>
        <v>0</v>
      </c>
      <c r="BD24" s="87"/>
      <c r="BE24" s="87"/>
      <c r="BF24" s="87">
        <v>5</v>
      </c>
      <c r="BG24" s="87"/>
      <c r="BH24" s="88">
        <f t="shared" si="14"/>
        <v>35</v>
      </c>
      <c r="BI24" s="87"/>
      <c r="BJ24" s="87"/>
      <c r="BK24" s="88">
        <f t="shared" si="15"/>
        <v>0</v>
      </c>
      <c r="BL24" s="87"/>
      <c r="BM24" s="88">
        <f t="shared" si="59"/>
        <v>0</v>
      </c>
      <c r="BN24" s="87"/>
      <c r="BO24" s="87"/>
      <c r="BP24" s="87">
        <v>5</v>
      </c>
      <c r="BQ24" s="87"/>
      <c r="BR24" s="88">
        <f t="shared" si="17"/>
        <v>40</v>
      </c>
      <c r="BS24" s="87"/>
      <c r="BT24" s="87"/>
      <c r="BU24" s="88">
        <f t="shared" si="18"/>
        <v>0</v>
      </c>
      <c r="BV24" s="87"/>
      <c r="BW24" s="88">
        <f t="shared" si="19"/>
        <v>0</v>
      </c>
      <c r="BX24" s="87"/>
      <c r="BY24" s="87"/>
      <c r="BZ24" s="87">
        <v>5</v>
      </c>
      <c r="CA24" s="87"/>
      <c r="CB24" s="88">
        <f t="shared" si="20"/>
        <v>45</v>
      </c>
      <c r="CC24" s="87"/>
      <c r="CD24" s="87"/>
      <c r="CE24" s="88">
        <f t="shared" si="21"/>
        <v>0</v>
      </c>
      <c r="CF24" s="87"/>
      <c r="CG24" s="88">
        <f t="shared" si="22"/>
        <v>0</v>
      </c>
      <c r="CH24" s="87"/>
      <c r="CI24" s="87"/>
      <c r="CJ24" s="87">
        <v>5</v>
      </c>
      <c r="CK24" s="87"/>
      <c r="CL24" s="88">
        <f t="shared" si="23"/>
        <v>50</v>
      </c>
      <c r="CM24" s="87"/>
      <c r="CN24" s="87"/>
      <c r="CO24" s="88">
        <f t="shared" si="24"/>
        <v>0</v>
      </c>
      <c r="CP24" s="87"/>
      <c r="CQ24" s="88">
        <f t="shared" si="25"/>
        <v>0</v>
      </c>
      <c r="CR24" s="87"/>
      <c r="CS24" s="87"/>
      <c r="CT24" s="87">
        <v>5</v>
      </c>
      <c r="CU24" s="87"/>
      <c r="CV24" s="88">
        <f t="shared" si="26"/>
        <v>55</v>
      </c>
      <c r="CW24" s="87"/>
      <c r="CX24" s="87"/>
      <c r="CY24" s="88">
        <f t="shared" si="27"/>
        <v>0</v>
      </c>
      <c r="CZ24" s="87"/>
      <c r="DA24" s="88">
        <f t="shared" si="28"/>
        <v>0</v>
      </c>
      <c r="DB24" s="87"/>
      <c r="DC24" s="87"/>
      <c r="DD24" s="87">
        <v>5</v>
      </c>
      <c r="DE24" s="87"/>
      <c r="DF24" s="88">
        <f t="shared" si="29"/>
        <v>60</v>
      </c>
      <c r="DG24" s="87"/>
      <c r="DH24" s="87"/>
      <c r="DI24" s="88">
        <f t="shared" si="30"/>
        <v>0</v>
      </c>
      <c r="DJ24" s="87"/>
      <c r="DK24" s="88">
        <f t="shared" si="31"/>
        <v>0</v>
      </c>
      <c r="DL24" s="87"/>
      <c r="DM24" s="87"/>
      <c r="DN24" s="87">
        <v>60</v>
      </c>
      <c r="DO24" s="87"/>
      <c r="DP24" s="88">
        <f t="shared" si="32"/>
        <v>120</v>
      </c>
      <c r="DQ24" s="87"/>
      <c r="DR24" s="87"/>
      <c r="DS24" s="88">
        <f t="shared" si="33"/>
        <v>0</v>
      </c>
      <c r="DT24" s="87"/>
      <c r="DU24" s="88">
        <f t="shared" si="34"/>
        <v>0</v>
      </c>
      <c r="DV24" s="87"/>
      <c r="DW24" s="87"/>
      <c r="DX24" s="87"/>
      <c r="DY24" s="87"/>
      <c r="DZ24" s="88">
        <f t="shared" si="35"/>
        <v>120</v>
      </c>
      <c r="EA24" s="87"/>
      <c r="EB24" s="87"/>
      <c r="EC24" s="88">
        <f t="shared" si="36"/>
        <v>0</v>
      </c>
      <c r="ED24" s="87"/>
      <c r="EE24" s="88">
        <f t="shared" si="37"/>
        <v>0</v>
      </c>
      <c r="EF24" s="87"/>
      <c r="EG24" s="87"/>
      <c r="EH24" s="87"/>
      <c r="EI24" s="87"/>
      <c r="EJ24" s="88">
        <f t="shared" si="38"/>
        <v>120</v>
      </c>
      <c r="EK24" s="87"/>
      <c r="EL24" s="87"/>
      <c r="EM24" s="88">
        <f t="shared" si="39"/>
        <v>0</v>
      </c>
      <c r="EN24" s="87"/>
      <c r="EO24" s="88">
        <f t="shared" si="40"/>
        <v>0</v>
      </c>
      <c r="EP24" s="87"/>
      <c r="EQ24" s="87"/>
      <c r="ER24" s="87"/>
      <c r="ES24" s="87"/>
      <c r="ET24" s="88">
        <f t="shared" si="41"/>
        <v>120</v>
      </c>
      <c r="EU24" s="87"/>
      <c r="EV24" s="87"/>
      <c r="EW24" s="88">
        <f t="shared" si="42"/>
        <v>0</v>
      </c>
      <c r="EX24" s="87"/>
      <c r="EY24" s="88">
        <f t="shared" si="43"/>
        <v>0</v>
      </c>
      <c r="EZ24" s="87"/>
      <c r="FA24" s="87"/>
      <c r="FB24" s="87"/>
      <c r="FC24" s="87"/>
      <c r="FD24" s="88">
        <f t="shared" si="44"/>
        <v>120</v>
      </c>
      <c r="FE24" s="87"/>
      <c r="FF24" s="87"/>
      <c r="FG24" s="88">
        <f t="shared" si="45"/>
        <v>0</v>
      </c>
      <c r="FH24" s="87"/>
      <c r="FI24" s="88">
        <f t="shared" si="46"/>
        <v>0</v>
      </c>
      <c r="FJ24" s="87"/>
      <c r="FK24" s="87"/>
      <c r="FL24" s="87"/>
      <c r="FM24" s="87"/>
      <c r="FN24" s="88">
        <f t="shared" si="47"/>
        <v>120</v>
      </c>
      <c r="FO24" s="87"/>
      <c r="FP24" s="87"/>
      <c r="FQ24" s="88">
        <f t="shared" si="48"/>
        <v>0</v>
      </c>
      <c r="FR24" s="87"/>
      <c r="FS24" s="88">
        <f t="shared" si="49"/>
        <v>0</v>
      </c>
      <c r="FT24" s="87"/>
      <c r="FU24" s="90"/>
      <c r="FV24" s="90"/>
      <c r="FW24" s="87"/>
      <c r="FX24" s="84">
        <v>5</v>
      </c>
      <c r="FY24" s="87"/>
      <c r="FZ24" s="88">
        <f t="shared" si="50"/>
        <v>65</v>
      </c>
      <c r="GA24" s="87"/>
      <c r="GB24" s="87"/>
      <c r="GC24" s="88">
        <f t="shared" si="51"/>
        <v>0</v>
      </c>
      <c r="GD24" s="87"/>
      <c r="GE24" s="88">
        <f t="shared" si="60"/>
        <v>0</v>
      </c>
      <c r="GF24" s="87"/>
      <c r="GG24" s="87"/>
      <c r="GH24" s="84">
        <v>5</v>
      </c>
      <c r="GI24" s="87"/>
      <c r="GJ24" s="85">
        <f t="shared" si="53"/>
        <v>70</v>
      </c>
      <c r="GK24" s="87">
        <v>100</v>
      </c>
      <c r="GL24" s="87">
        <v>15</v>
      </c>
      <c r="GM24" s="88">
        <f t="shared" si="54"/>
        <v>115</v>
      </c>
      <c r="GN24" s="87"/>
      <c r="GO24" s="85">
        <f t="shared" si="55"/>
        <v>115</v>
      </c>
      <c r="GP24" s="87"/>
      <c r="GQ24" s="87"/>
      <c r="GR24" s="84"/>
      <c r="GS24" s="87"/>
      <c r="GT24" s="85">
        <f t="shared" si="56"/>
        <v>70</v>
      </c>
      <c r="GU24" s="87"/>
      <c r="GV24" s="87"/>
      <c r="GW24" s="88">
        <f t="shared" si="57"/>
        <v>0</v>
      </c>
      <c r="GX24" s="87"/>
      <c r="GY24" s="85">
        <f t="shared" si="58"/>
        <v>115</v>
      </c>
      <c r="GZ24" s="87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</row>
    <row r="25" spans="1:560" s="66" customFormat="1" ht="18" thickTop="1" thickBot="1">
      <c r="A25" s="65">
        <v>15</v>
      </c>
      <c r="B25" s="75">
        <v>15</v>
      </c>
      <c r="C25" s="75">
        <v>15</v>
      </c>
      <c r="D25" s="221" t="s">
        <v>220</v>
      </c>
      <c r="E25" s="227">
        <v>0</v>
      </c>
      <c r="F25" s="227">
        <v>10</v>
      </c>
      <c r="G25" s="227"/>
      <c r="H25" s="228">
        <f t="shared" si="0"/>
        <v>10</v>
      </c>
      <c r="I25" s="229"/>
      <c r="J25" s="229"/>
      <c r="K25" s="230"/>
      <c r="L25" s="229"/>
      <c r="M25" s="228">
        <f t="shared" si="1"/>
        <v>0</v>
      </c>
      <c r="N25" s="229"/>
      <c r="O25" s="217"/>
      <c r="P25" s="229"/>
      <c r="Q25" s="227">
        <v>5</v>
      </c>
      <c r="R25" s="229"/>
      <c r="S25" s="228">
        <f t="shared" si="2"/>
        <v>15</v>
      </c>
      <c r="T25" s="227">
        <v>100</v>
      </c>
      <c r="U25" s="227">
        <v>15</v>
      </c>
      <c r="V25" s="228">
        <f t="shared" si="3"/>
        <v>115</v>
      </c>
      <c r="W25" s="227"/>
      <c r="X25" s="228">
        <f t="shared" si="4"/>
        <v>115</v>
      </c>
      <c r="Y25" s="228"/>
      <c r="Z25" s="227"/>
      <c r="AA25" s="244"/>
      <c r="AB25" s="84">
        <v>5</v>
      </c>
      <c r="AC25" s="84"/>
      <c r="AD25" s="85">
        <f t="shared" si="5"/>
        <v>20</v>
      </c>
      <c r="AE25" s="84"/>
      <c r="AF25" s="84"/>
      <c r="AG25" s="85">
        <f t="shared" si="6"/>
        <v>0</v>
      </c>
      <c r="AH25" s="84">
        <v>5</v>
      </c>
      <c r="AI25" s="85">
        <f t="shared" si="7"/>
        <v>110</v>
      </c>
      <c r="AJ25" s="84"/>
      <c r="AK25" s="84"/>
      <c r="AL25" s="84">
        <v>5</v>
      </c>
      <c r="AM25" s="84"/>
      <c r="AN25" s="85">
        <f t="shared" si="8"/>
        <v>25</v>
      </c>
      <c r="AO25" s="84"/>
      <c r="AP25" s="84"/>
      <c r="AQ25" s="85">
        <f t="shared" si="9"/>
        <v>0</v>
      </c>
      <c r="AR25" s="84">
        <v>5</v>
      </c>
      <c r="AS25" s="85">
        <f t="shared" si="10"/>
        <v>105</v>
      </c>
      <c r="AT25" s="84"/>
      <c r="AU25" s="84"/>
      <c r="AV25" s="84">
        <v>5</v>
      </c>
      <c r="AW25" s="84"/>
      <c r="AX25" s="85">
        <f t="shared" si="11"/>
        <v>30</v>
      </c>
      <c r="AY25" s="84">
        <v>100</v>
      </c>
      <c r="AZ25" s="84">
        <v>15</v>
      </c>
      <c r="BA25" s="85">
        <f t="shared" si="12"/>
        <v>115</v>
      </c>
      <c r="BB25" s="84">
        <v>105</v>
      </c>
      <c r="BC25" s="85">
        <f t="shared" si="13"/>
        <v>115</v>
      </c>
      <c r="BD25" s="84"/>
      <c r="BE25" s="84"/>
      <c r="BF25" s="84">
        <v>5</v>
      </c>
      <c r="BG25" s="84"/>
      <c r="BH25" s="85">
        <f t="shared" si="14"/>
        <v>35</v>
      </c>
      <c r="BI25" s="84"/>
      <c r="BJ25" s="84"/>
      <c r="BK25" s="85">
        <f t="shared" si="15"/>
        <v>0</v>
      </c>
      <c r="BL25" s="84">
        <v>5</v>
      </c>
      <c r="BM25" s="85">
        <f t="shared" si="59"/>
        <v>110</v>
      </c>
      <c r="BN25" s="84"/>
      <c r="BO25" s="84"/>
      <c r="BP25" s="84">
        <v>5</v>
      </c>
      <c r="BQ25" s="84"/>
      <c r="BR25" s="85">
        <f t="shared" si="17"/>
        <v>40</v>
      </c>
      <c r="BS25" s="84"/>
      <c r="BT25" s="84"/>
      <c r="BU25" s="85">
        <f t="shared" si="18"/>
        <v>0</v>
      </c>
      <c r="BV25" s="84">
        <v>5</v>
      </c>
      <c r="BW25" s="85">
        <f t="shared" si="19"/>
        <v>105</v>
      </c>
      <c r="BX25" s="84"/>
      <c r="BY25" s="84"/>
      <c r="BZ25" s="84">
        <v>5</v>
      </c>
      <c r="CA25" s="84"/>
      <c r="CB25" s="85">
        <f t="shared" si="20"/>
        <v>45</v>
      </c>
      <c r="CC25" s="84"/>
      <c r="CD25" s="84"/>
      <c r="CE25" s="85">
        <f t="shared" si="21"/>
        <v>0</v>
      </c>
      <c r="CF25" s="84">
        <v>105</v>
      </c>
      <c r="CG25" s="85">
        <f t="shared" si="22"/>
        <v>0</v>
      </c>
      <c r="CH25" s="84"/>
      <c r="CI25" s="84"/>
      <c r="CJ25" s="84">
        <v>5</v>
      </c>
      <c r="CK25" s="84"/>
      <c r="CL25" s="85">
        <f t="shared" si="23"/>
        <v>50</v>
      </c>
      <c r="CM25" s="84"/>
      <c r="CN25" s="84"/>
      <c r="CO25" s="85">
        <f t="shared" si="24"/>
        <v>0</v>
      </c>
      <c r="CP25" s="84"/>
      <c r="CQ25" s="85">
        <f t="shared" si="25"/>
        <v>0</v>
      </c>
      <c r="CR25" s="84"/>
      <c r="CS25" s="84"/>
      <c r="CT25" s="84">
        <v>5</v>
      </c>
      <c r="CU25" s="84"/>
      <c r="CV25" s="85">
        <f t="shared" si="26"/>
        <v>55</v>
      </c>
      <c r="CW25" s="84"/>
      <c r="CX25" s="84"/>
      <c r="CY25" s="85">
        <f t="shared" si="27"/>
        <v>0</v>
      </c>
      <c r="CZ25" s="84"/>
      <c r="DA25" s="85">
        <f>CQ25+CW25+CX25-CZ25</f>
        <v>0</v>
      </c>
      <c r="DB25" s="84"/>
      <c r="DC25" s="84"/>
      <c r="DD25" s="84">
        <v>5</v>
      </c>
      <c r="DE25" s="84"/>
      <c r="DF25" s="85">
        <f t="shared" si="29"/>
        <v>60</v>
      </c>
      <c r="DG25" s="84"/>
      <c r="DH25" s="84"/>
      <c r="DI25" s="85">
        <f t="shared" si="30"/>
        <v>0</v>
      </c>
      <c r="DJ25" s="84"/>
      <c r="DK25" s="85">
        <f t="shared" si="31"/>
        <v>0</v>
      </c>
      <c r="DL25" s="84"/>
      <c r="DM25" s="84"/>
      <c r="DN25" s="84">
        <v>10.84</v>
      </c>
      <c r="DO25" s="84"/>
      <c r="DP25" s="85">
        <f t="shared" si="32"/>
        <v>70.84</v>
      </c>
      <c r="DQ25" s="84"/>
      <c r="DR25" s="84"/>
      <c r="DS25" s="85">
        <f t="shared" si="33"/>
        <v>0</v>
      </c>
      <c r="DT25" s="84">
        <v>49.16</v>
      </c>
      <c r="DU25" s="85">
        <f t="shared" si="34"/>
        <v>-49.16</v>
      </c>
      <c r="DV25" s="84"/>
      <c r="DW25" s="84"/>
      <c r="DX25" s="84"/>
      <c r="DY25" s="84"/>
      <c r="DZ25" s="85">
        <f t="shared" si="35"/>
        <v>70.84</v>
      </c>
      <c r="EA25" s="84"/>
      <c r="EB25" s="84"/>
      <c r="EC25" s="85">
        <f t="shared" si="36"/>
        <v>0</v>
      </c>
      <c r="ED25" s="84"/>
      <c r="EE25" s="85">
        <f t="shared" si="37"/>
        <v>-49.16</v>
      </c>
      <c r="EF25" s="84"/>
      <c r="EG25" s="84"/>
      <c r="EH25" s="84"/>
      <c r="EI25" s="84"/>
      <c r="EJ25" s="85">
        <f t="shared" si="38"/>
        <v>70.84</v>
      </c>
      <c r="EK25" s="84"/>
      <c r="EL25" s="84"/>
      <c r="EM25" s="85">
        <f t="shared" si="39"/>
        <v>0</v>
      </c>
      <c r="EN25" s="84"/>
      <c r="EO25" s="85">
        <f t="shared" si="40"/>
        <v>-49.16</v>
      </c>
      <c r="EP25" s="84"/>
      <c r="EQ25" s="84"/>
      <c r="ER25" s="84"/>
      <c r="ES25" s="84"/>
      <c r="ET25" s="85">
        <f t="shared" si="41"/>
        <v>70.84</v>
      </c>
      <c r="EU25" s="84"/>
      <c r="EV25" s="84"/>
      <c r="EW25" s="85">
        <f t="shared" si="42"/>
        <v>0</v>
      </c>
      <c r="EX25" s="84"/>
      <c r="EY25" s="85">
        <f t="shared" si="43"/>
        <v>-49.16</v>
      </c>
      <c r="EZ25" s="84"/>
      <c r="FA25" s="84"/>
      <c r="FB25" s="84"/>
      <c r="FC25" s="84"/>
      <c r="FD25" s="85">
        <f t="shared" si="44"/>
        <v>70.84</v>
      </c>
      <c r="FE25" s="84"/>
      <c r="FF25" s="84"/>
      <c r="FG25" s="85">
        <f t="shared" si="45"/>
        <v>0</v>
      </c>
      <c r="FH25" s="84"/>
      <c r="FI25" s="85">
        <f t="shared" si="46"/>
        <v>-49.16</v>
      </c>
      <c r="FJ25" s="84"/>
      <c r="FK25" s="84"/>
      <c r="FL25" s="84"/>
      <c r="FM25" s="84"/>
      <c r="FN25" s="85">
        <f t="shared" si="47"/>
        <v>70.84</v>
      </c>
      <c r="FO25" s="84"/>
      <c r="FP25" s="84"/>
      <c r="FQ25" s="85">
        <f t="shared" si="48"/>
        <v>0</v>
      </c>
      <c r="FR25" s="84"/>
      <c r="FS25" s="85">
        <f t="shared" si="49"/>
        <v>-49.16</v>
      </c>
      <c r="FT25" s="84"/>
      <c r="FU25" s="86"/>
      <c r="FV25" s="86"/>
      <c r="FW25" s="84"/>
      <c r="FX25" s="84">
        <v>5</v>
      </c>
      <c r="FY25" s="84"/>
      <c r="FZ25" s="85">
        <f t="shared" si="50"/>
        <v>65</v>
      </c>
      <c r="GA25" s="84">
        <v>200</v>
      </c>
      <c r="GB25" s="84">
        <v>30</v>
      </c>
      <c r="GC25" s="85">
        <f t="shared" si="51"/>
        <v>230</v>
      </c>
      <c r="GD25" s="84"/>
      <c r="GE25" s="85">
        <f t="shared" si="60"/>
        <v>230</v>
      </c>
      <c r="GF25" s="84"/>
      <c r="GG25" s="84"/>
      <c r="GH25" s="84">
        <v>5</v>
      </c>
      <c r="GI25" s="84"/>
      <c r="GJ25" s="85">
        <f t="shared" si="53"/>
        <v>70</v>
      </c>
      <c r="GK25" s="84"/>
      <c r="GL25" s="84"/>
      <c r="GM25" s="85">
        <f t="shared" si="54"/>
        <v>0</v>
      </c>
      <c r="GN25" s="84"/>
      <c r="GO25" s="85">
        <f t="shared" si="55"/>
        <v>230</v>
      </c>
      <c r="GP25" s="84"/>
      <c r="GQ25" s="84"/>
      <c r="GR25" s="84"/>
      <c r="GS25" s="84"/>
      <c r="GT25" s="85">
        <f t="shared" si="56"/>
        <v>70</v>
      </c>
      <c r="GU25" s="84"/>
      <c r="GV25" s="84"/>
      <c r="GW25" s="85">
        <f t="shared" si="57"/>
        <v>0</v>
      </c>
      <c r="GX25" s="84"/>
      <c r="GY25" s="85">
        <f t="shared" si="58"/>
        <v>230</v>
      </c>
      <c r="GZ25" s="84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</row>
    <row r="26" spans="1:560" s="70" customFormat="1" ht="18" thickTop="1" thickBot="1">
      <c r="A26" s="69">
        <v>16</v>
      </c>
      <c r="B26" s="77">
        <v>16</v>
      </c>
      <c r="C26" s="77">
        <v>16</v>
      </c>
      <c r="D26" s="220" t="s">
        <v>221</v>
      </c>
      <c r="E26" s="231">
        <v>0</v>
      </c>
      <c r="F26" s="227">
        <v>10</v>
      </c>
      <c r="G26" s="231"/>
      <c r="H26" s="232">
        <f t="shared" si="0"/>
        <v>10</v>
      </c>
      <c r="I26" s="233"/>
      <c r="J26" s="233"/>
      <c r="K26" s="234"/>
      <c r="L26" s="233"/>
      <c r="M26" s="232">
        <f t="shared" si="1"/>
        <v>0</v>
      </c>
      <c r="N26" s="233"/>
      <c r="O26" s="217"/>
      <c r="P26" s="233"/>
      <c r="Q26" s="231">
        <v>5</v>
      </c>
      <c r="R26" s="233"/>
      <c r="S26" s="232">
        <f t="shared" si="2"/>
        <v>15</v>
      </c>
      <c r="T26" s="231"/>
      <c r="U26" s="231"/>
      <c r="V26" s="232">
        <f t="shared" si="3"/>
        <v>0</v>
      </c>
      <c r="W26" s="231"/>
      <c r="X26" s="232">
        <f t="shared" si="4"/>
        <v>0</v>
      </c>
      <c r="Y26" s="232"/>
      <c r="Z26" s="231"/>
      <c r="AA26" s="245"/>
      <c r="AB26" s="87">
        <v>5</v>
      </c>
      <c r="AC26" s="87"/>
      <c r="AD26" s="88">
        <f t="shared" si="5"/>
        <v>20</v>
      </c>
      <c r="AE26" s="87"/>
      <c r="AF26" s="87"/>
      <c r="AG26" s="88">
        <f t="shared" si="6"/>
        <v>0</v>
      </c>
      <c r="AH26" s="87"/>
      <c r="AI26" s="88">
        <f t="shared" si="7"/>
        <v>0</v>
      </c>
      <c r="AJ26" s="87"/>
      <c r="AK26" s="87"/>
      <c r="AL26" s="87">
        <v>5</v>
      </c>
      <c r="AM26" s="87"/>
      <c r="AN26" s="88">
        <f t="shared" si="8"/>
        <v>25</v>
      </c>
      <c r="AO26" s="87"/>
      <c r="AP26" s="87"/>
      <c r="AQ26" s="88">
        <f t="shared" si="9"/>
        <v>0</v>
      </c>
      <c r="AR26" s="87"/>
      <c r="AS26" s="88">
        <f t="shared" si="10"/>
        <v>0</v>
      </c>
      <c r="AT26" s="87"/>
      <c r="AU26" s="87"/>
      <c r="AV26" s="87">
        <v>5</v>
      </c>
      <c r="AW26" s="87"/>
      <c r="AX26" s="88">
        <f t="shared" si="11"/>
        <v>30</v>
      </c>
      <c r="AY26" s="87"/>
      <c r="AZ26" s="87"/>
      <c r="BA26" s="88">
        <f t="shared" si="12"/>
        <v>0</v>
      </c>
      <c r="BB26" s="87"/>
      <c r="BC26" s="88">
        <f t="shared" si="13"/>
        <v>0</v>
      </c>
      <c r="BD26" s="87"/>
      <c r="BE26" s="87"/>
      <c r="BF26" s="87">
        <v>5</v>
      </c>
      <c r="BG26" s="87"/>
      <c r="BH26" s="88">
        <f t="shared" si="14"/>
        <v>35</v>
      </c>
      <c r="BI26" s="87"/>
      <c r="BJ26" s="87"/>
      <c r="BK26" s="88">
        <f t="shared" si="15"/>
        <v>0</v>
      </c>
      <c r="BL26" s="87"/>
      <c r="BM26" s="88">
        <f t="shared" si="59"/>
        <v>0</v>
      </c>
      <c r="BN26" s="87"/>
      <c r="BO26" s="87"/>
      <c r="BP26" s="87">
        <v>5</v>
      </c>
      <c r="BQ26" s="87"/>
      <c r="BR26" s="88">
        <f t="shared" si="17"/>
        <v>40</v>
      </c>
      <c r="BS26" s="87"/>
      <c r="BT26" s="87"/>
      <c r="BU26" s="88">
        <f t="shared" si="18"/>
        <v>0</v>
      </c>
      <c r="BV26" s="87"/>
      <c r="BW26" s="88">
        <f t="shared" si="19"/>
        <v>0</v>
      </c>
      <c r="BX26" s="87"/>
      <c r="BY26" s="87"/>
      <c r="BZ26" s="87">
        <v>5</v>
      </c>
      <c r="CA26" s="87"/>
      <c r="CB26" s="88">
        <f t="shared" si="20"/>
        <v>45</v>
      </c>
      <c r="CC26" s="87"/>
      <c r="CD26" s="87"/>
      <c r="CE26" s="88">
        <f t="shared" si="21"/>
        <v>0</v>
      </c>
      <c r="CF26" s="87"/>
      <c r="CG26" s="88">
        <f t="shared" si="22"/>
        <v>0</v>
      </c>
      <c r="CH26" s="87"/>
      <c r="CI26" s="87"/>
      <c r="CJ26" s="87">
        <v>5</v>
      </c>
      <c r="CK26" s="87"/>
      <c r="CL26" s="88">
        <f t="shared" si="23"/>
        <v>50</v>
      </c>
      <c r="CM26" s="87"/>
      <c r="CN26" s="87"/>
      <c r="CO26" s="88">
        <f t="shared" si="24"/>
        <v>0</v>
      </c>
      <c r="CP26" s="87"/>
      <c r="CQ26" s="88">
        <f t="shared" si="25"/>
        <v>0</v>
      </c>
      <c r="CR26" s="87"/>
      <c r="CS26" s="87"/>
      <c r="CT26" s="87">
        <v>5</v>
      </c>
      <c r="CU26" s="87"/>
      <c r="CV26" s="88">
        <f t="shared" si="26"/>
        <v>55</v>
      </c>
      <c r="CW26" s="87"/>
      <c r="CX26" s="87"/>
      <c r="CY26" s="88">
        <f t="shared" si="27"/>
        <v>0</v>
      </c>
      <c r="CZ26" s="87"/>
      <c r="DA26" s="88">
        <f t="shared" si="28"/>
        <v>0</v>
      </c>
      <c r="DB26" s="87"/>
      <c r="DC26" s="87"/>
      <c r="DD26" s="87">
        <v>5</v>
      </c>
      <c r="DE26" s="87"/>
      <c r="DF26" s="88">
        <f t="shared" si="29"/>
        <v>60</v>
      </c>
      <c r="DG26" s="87">
        <v>300</v>
      </c>
      <c r="DH26" s="87">
        <v>45</v>
      </c>
      <c r="DI26" s="88">
        <f t="shared" si="30"/>
        <v>345</v>
      </c>
      <c r="DJ26" s="87"/>
      <c r="DK26" s="88">
        <f t="shared" si="31"/>
        <v>345</v>
      </c>
      <c r="DL26" s="87"/>
      <c r="DM26" s="87"/>
      <c r="DN26" s="87">
        <v>10</v>
      </c>
      <c r="DO26" s="87"/>
      <c r="DP26" s="88">
        <f t="shared" si="32"/>
        <v>70</v>
      </c>
      <c r="DQ26" s="87"/>
      <c r="DR26" s="87"/>
      <c r="DS26" s="88">
        <f t="shared" si="33"/>
        <v>0</v>
      </c>
      <c r="DT26" s="87"/>
      <c r="DU26" s="88">
        <f t="shared" si="34"/>
        <v>345</v>
      </c>
      <c r="DV26" s="87"/>
      <c r="DW26" s="87"/>
      <c r="DX26" s="87"/>
      <c r="DY26" s="87"/>
      <c r="DZ26" s="88">
        <f t="shared" si="35"/>
        <v>70</v>
      </c>
      <c r="EA26" s="87"/>
      <c r="EB26" s="87"/>
      <c r="EC26" s="88">
        <f t="shared" si="36"/>
        <v>0</v>
      </c>
      <c r="ED26" s="87"/>
      <c r="EE26" s="88">
        <f t="shared" si="37"/>
        <v>345</v>
      </c>
      <c r="EF26" s="87"/>
      <c r="EG26" s="87"/>
      <c r="EH26" s="87"/>
      <c r="EI26" s="87"/>
      <c r="EJ26" s="88">
        <f t="shared" si="38"/>
        <v>70</v>
      </c>
      <c r="EK26" s="87"/>
      <c r="EL26" s="87"/>
      <c r="EM26" s="88">
        <f t="shared" si="39"/>
        <v>0</v>
      </c>
      <c r="EN26" s="87"/>
      <c r="EO26" s="88">
        <f t="shared" si="40"/>
        <v>345</v>
      </c>
      <c r="EP26" s="87"/>
      <c r="EQ26" s="87"/>
      <c r="ER26" s="87"/>
      <c r="ES26" s="87"/>
      <c r="ET26" s="88">
        <f t="shared" si="41"/>
        <v>70</v>
      </c>
      <c r="EU26" s="87"/>
      <c r="EV26" s="87"/>
      <c r="EW26" s="88">
        <f t="shared" si="42"/>
        <v>0</v>
      </c>
      <c r="EX26" s="87"/>
      <c r="EY26" s="88">
        <f t="shared" si="43"/>
        <v>345</v>
      </c>
      <c r="EZ26" s="87"/>
      <c r="FA26" s="87"/>
      <c r="FB26" s="87"/>
      <c r="FC26" s="87"/>
      <c r="FD26" s="88">
        <f t="shared" si="44"/>
        <v>70</v>
      </c>
      <c r="FE26" s="87"/>
      <c r="FF26" s="87"/>
      <c r="FG26" s="88">
        <f t="shared" si="45"/>
        <v>0</v>
      </c>
      <c r="FH26" s="87"/>
      <c r="FI26" s="88">
        <f t="shared" si="46"/>
        <v>345</v>
      </c>
      <c r="FJ26" s="87"/>
      <c r="FK26" s="87"/>
      <c r="FL26" s="87"/>
      <c r="FM26" s="87"/>
      <c r="FN26" s="88">
        <f t="shared" si="47"/>
        <v>70</v>
      </c>
      <c r="FO26" s="87"/>
      <c r="FP26" s="87"/>
      <c r="FQ26" s="88">
        <f t="shared" si="48"/>
        <v>0</v>
      </c>
      <c r="FR26" s="87"/>
      <c r="FS26" s="88">
        <f t="shared" si="49"/>
        <v>345</v>
      </c>
      <c r="FT26" s="87"/>
      <c r="FU26" s="90"/>
      <c r="FV26" s="90"/>
      <c r="FW26" s="87"/>
      <c r="FX26" s="84">
        <v>5</v>
      </c>
      <c r="FY26" s="87"/>
      <c r="FZ26" s="88">
        <f t="shared" si="50"/>
        <v>65</v>
      </c>
      <c r="GA26" s="87"/>
      <c r="GB26" s="87"/>
      <c r="GC26" s="88">
        <f t="shared" si="51"/>
        <v>0</v>
      </c>
      <c r="GD26" s="87">
        <v>15</v>
      </c>
      <c r="GE26" s="88">
        <f t="shared" si="60"/>
        <v>330</v>
      </c>
      <c r="GF26" s="87"/>
      <c r="GG26" s="87"/>
      <c r="GH26" s="84">
        <v>5</v>
      </c>
      <c r="GI26" s="87"/>
      <c r="GJ26" s="85">
        <f t="shared" si="53"/>
        <v>70</v>
      </c>
      <c r="GK26" s="87"/>
      <c r="GL26" s="87"/>
      <c r="GM26" s="88">
        <f t="shared" si="54"/>
        <v>0</v>
      </c>
      <c r="GN26" s="87"/>
      <c r="GO26" s="85">
        <f t="shared" si="55"/>
        <v>330</v>
      </c>
      <c r="GP26" s="87"/>
      <c r="GQ26" s="87"/>
      <c r="GR26" s="84"/>
      <c r="GS26" s="87"/>
      <c r="GT26" s="85">
        <f t="shared" si="56"/>
        <v>70</v>
      </c>
      <c r="GU26" s="87"/>
      <c r="GV26" s="87"/>
      <c r="GW26" s="88">
        <f t="shared" si="57"/>
        <v>0</v>
      </c>
      <c r="GX26" s="87"/>
      <c r="GY26" s="85">
        <f t="shared" si="58"/>
        <v>330</v>
      </c>
      <c r="GZ26" s="87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</row>
    <row r="27" spans="1:560" s="66" customFormat="1" ht="18" thickTop="1" thickBot="1">
      <c r="A27" s="65">
        <v>17</v>
      </c>
      <c r="B27" s="75">
        <v>17</v>
      </c>
      <c r="C27" s="76">
        <v>17</v>
      </c>
      <c r="D27" s="222" t="s">
        <v>222</v>
      </c>
      <c r="E27" s="227"/>
      <c r="F27" s="227">
        <v>10</v>
      </c>
      <c r="G27" s="227"/>
      <c r="H27" s="228">
        <f t="shared" si="0"/>
        <v>10</v>
      </c>
      <c r="I27" s="229"/>
      <c r="J27" s="229"/>
      <c r="K27" s="230"/>
      <c r="L27" s="229"/>
      <c r="M27" s="228">
        <f t="shared" si="1"/>
        <v>0</v>
      </c>
      <c r="N27" s="229"/>
      <c r="O27" s="217"/>
      <c r="P27" s="229"/>
      <c r="Q27" s="227">
        <v>5</v>
      </c>
      <c r="R27" s="229"/>
      <c r="S27" s="228">
        <f t="shared" si="2"/>
        <v>15</v>
      </c>
      <c r="T27" s="227"/>
      <c r="U27" s="227"/>
      <c r="V27" s="228">
        <f t="shared" si="3"/>
        <v>0</v>
      </c>
      <c r="W27" s="227"/>
      <c r="X27" s="228">
        <f t="shared" si="4"/>
        <v>0</v>
      </c>
      <c r="Y27" s="228"/>
      <c r="Z27" s="227"/>
      <c r="AA27" s="244"/>
      <c r="AB27" s="84">
        <v>5</v>
      </c>
      <c r="AC27" s="84"/>
      <c r="AD27" s="85">
        <f t="shared" si="5"/>
        <v>20</v>
      </c>
      <c r="AE27" s="84"/>
      <c r="AF27" s="84"/>
      <c r="AG27" s="85">
        <f t="shared" si="6"/>
        <v>0</v>
      </c>
      <c r="AH27" s="84"/>
      <c r="AI27" s="85">
        <f t="shared" si="7"/>
        <v>0</v>
      </c>
      <c r="AJ27" s="84"/>
      <c r="AK27" s="84"/>
      <c r="AL27" s="84">
        <v>5</v>
      </c>
      <c r="AM27" s="84"/>
      <c r="AN27" s="85">
        <f t="shared" si="8"/>
        <v>25</v>
      </c>
      <c r="AO27" s="84"/>
      <c r="AP27" s="84"/>
      <c r="AQ27" s="85">
        <f t="shared" si="9"/>
        <v>0</v>
      </c>
      <c r="AR27" s="84"/>
      <c r="AS27" s="85">
        <f t="shared" si="10"/>
        <v>0</v>
      </c>
      <c r="AT27" s="84"/>
      <c r="AU27" s="84"/>
      <c r="AV27" s="84">
        <v>5</v>
      </c>
      <c r="AW27" s="84"/>
      <c r="AX27" s="85">
        <f t="shared" si="11"/>
        <v>30</v>
      </c>
      <c r="AY27" s="84"/>
      <c r="AZ27" s="84"/>
      <c r="BA27" s="85">
        <f t="shared" si="12"/>
        <v>0</v>
      </c>
      <c r="BB27" s="84"/>
      <c r="BC27" s="85">
        <f t="shared" si="13"/>
        <v>0</v>
      </c>
      <c r="BD27" s="84"/>
      <c r="BE27" s="84"/>
      <c r="BF27" s="84">
        <v>5</v>
      </c>
      <c r="BG27" s="84"/>
      <c r="BH27" s="85">
        <f t="shared" si="14"/>
        <v>35</v>
      </c>
      <c r="BI27" s="84"/>
      <c r="BJ27" s="84"/>
      <c r="BK27" s="85">
        <f t="shared" si="15"/>
        <v>0</v>
      </c>
      <c r="BL27" s="84"/>
      <c r="BM27" s="85">
        <f t="shared" si="59"/>
        <v>0</v>
      </c>
      <c r="BN27" s="84"/>
      <c r="BO27" s="84"/>
      <c r="BP27" s="84">
        <v>5</v>
      </c>
      <c r="BQ27" s="84"/>
      <c r="BR27" s="85">
        <f t="shared" si="17"/>
        <v>40</v>
      </c>
      <c r="BS27" s="84"/>
      <c r="BT27" s="84"/>
      <c r="BU27" s="85">
        <f t="shared" si="18"/>
        <v>0</v>
      </c>
      <c r="BV27" s="84"/>
      <c r="BW27" s="85">
        <f t="shared" si="19"/>
        <v>0</v>
      </c>
      <c r="BX27" s="84"/>
      <c r="BY27" s="84"/>
      <c r="BZ27" s="84">
        <v>5</v>
      </c>
      <c r="CA27" s="84"/>
      <c r="CB27" s="85">
        <f t="shared" si="20"/>
        <v>45</v>
      </c>
      <c r="CC27" s="84"/>
      <c r="CD27" s="84"/>
      <c r="CE27" s="85">
        <f t="shared" si="21"/>
        <v>0</v>
      </c>
      <c r="CF27" s="84"/>
      <c r="CG27" s="85">
        <f t="shared" si="22"/>
        <v>0</v>
      </c>
      <c r="CH27" s="84"/>
      <c r="CI27" s="84"/>
      <c r="CJ27" s="84">
        <v>5</v>
      </c>
      <c r="CK27" s="84"/>
      <c r="CL27" s="85">
        <f t="shared" si="23"/>
        <v>50</v>
      </c>
      <c r="CM27" s="84"/>
      <c r="CN27" s="84"/>
      <c r="CO27" s="85">
        <f t="shared" si="24"/>
        <v>0</v>
      </c>
      <c r="CP27" s="84"/>
      <c r="CQ27" s="85">
        <f t="shared" si="25"/>
        <v>0</v>
      </c>
      <c r="CR27" s="84"/>
      <c r="CS27" s="84"/>
      <c r="CT27" s="84">
        <v>5</v>
      </c>
      <c r="CU27" s="84"/>
      <c r="CV27" s="85">
        <f t="shared" si="26"/>
        <v>55</v>
      </c>
      <c r="CW27" s="84"/>
      <c r="CX27" s="84"/>
      <c r="CY27" s="85">
        <f t="shared" si="27"/>
        <v>0</v>
      </c>
      <c r="CZ27" s="84"/>
      <c r="DA27" s="85">
        <f t="shared" si="28"/>
        <v>0</v>
      </c>
      <c r="DB27" s="84"/>
      <c r="DC27" s="84"/>
      <c r="DD27" s="84">
        <v>5</v>
      </c>
      <c r="DE27" s="84"/>
      <c r="DF27" s="85">
        <f t="shared" si="29"/>
        <v>60</v>
      </c>
      <c r="DG27" s="84"/>
      <c r="DH27" s="84"/>
      <c r="DI27" s="85">
        <f t="shared" si="30"/>
        <v>0</v>
      </c>
      <c r="DJ27" s="84"/>
      <c r="DK27" s="85">
        <f t="shared" si="31"/>
        <v>0</v>
      </c>
      <c r="DL27" s="84"/>
      <c r="DM27" s="84"/>
      <c r="DN27" s="84"/>
      <c r="DO27" s="84"/>
      <c r="DP27" s="85">
        <f t="shared" si="32"/>
        <v>60</v>
      </c>
      <c r="DQ27" s="84"/>
      <c r="DR27" s="84"/>
      <c r="DS27" s="85">
        <f t="shared" si="33"/>
        <v>0</v>
      </c>
      <c r="DT27" s="84"/>
      <c r="DU27" s="85">
        <f t="shared" si="34"/>
        <v>0</v>
      </c>
      <c r="DV27" s="84"/>
      <c r="DW27" s="84"/>
      <c r="DX27" s="84"/>
      <c r="DY27" s="84"/>
      <c r="DZ27" s="85">
        <f t="shared" si="35"/>
        <v>60</v>
      </c>
      <c r="EA27" s="84"/>
      <c r="EB27" s="84"/>
      <c r="EC27" s="85">
        <f t="shared" si="36"/>
        <v>0</v>
      </c>
      <c r="ED27" s="84"/>
      <c r="EE27" s="85">
        <f t="shared" si="37"/>
        <v>0</v>
      </c>
      <c r="EF27" s="84"/>
      <c r="EG27" s="84"/>
      <c r="EH27" s="84"/>
      <c r="EI27" s="84"/>
      <c r="EJ27" s="85">
        <f t="shared" si="38"/>
        <v>60</v>
      </c>
      <c r="EK27" s="84"/>
      <c r="EL27" s="84"/>
      <c r="EM27" s="85">
        <f t="shared" si="39"/>
        <v>0</v>
      </c>
      <c r="EN27" s="84"/>
      <c r="EO27" s="85">
        <f t="shared" si="40"/>
        <v>0</v>
      </c>
      <c r="EP27" s="84"/>
      <c r="EQ27" s="84"/>
      <c r="ER27" s="84"/>
      <c r="ES27" s="84"/>
      <c r="ET27" s="85">
        <f t="shared" si="41"/>
        <v>60</v>
      </c>
      <c r="EU27" s="84"/>
      <c r="EV27" s="84"/>
      <c r="EW27" s="85">
        <f t="shared" si="42"/>
        <v>0</v>
      </c>
      <c r="EX27" s="84"/>
      <c r="EY27" s="85">
        <f t="shared" si="43"/>
        <v>0</v>
      </c>
      <c r="EZ27" s="84"/>
      <c r="FA27" s="84"/>
      <c r="FB27" s="84"/>
      <c r="FC27" s="84"/>
      <c r="FD27" s="85">
        <f t="shared" si="44"/>
        <v>60</v>
      </c>
      <c r="FE27" s="84"/>
      <c r="FF27" s="84"/>
      <c r="FG27" s="85">
        <f t="shared" si="45"/>
        <v>0</v>
      </c>
      <c r="FH27" s="84"/>
      <c r="FI27" s="85">
        <f t="shared" si="46"/>
        <v>0</v>
      </c>
      <c r="FJ27" s="84"/>
      <c r="FK27" s="84"/>
      <c r="FL27" s="84"/>
      <c r="FM27" s="84"/>
      <c r="FN27" s="85">
        <f t="shared" si="47"/>
        <v>60</v>
      </c>
      <c r="FO27" s="84"/>
      <c r="FP27" s="84"/>
      <c r="FQ27" s="85">
        <f t="shared" si="48"/>
        <v>0</v>
      </c>
      <c r="FR27" s="84"/>
      <c r="FS27" s="85">
        <f t="shared" si="49"/>
        <v>0</v>
      </c>
      <c r="FT27" s="84"/>
      <c r="FU27" s="86"/>
      <c r="FV27" s="86"/>
      <c r="FW27" s="84"/>
      <c r="FX27" s="84">
        <v>5</v>
      </c>
      <c r="FY27" s="84"/>
      <c r="FZ27" s="85">
        <f t="shared" si="50"/>
        <v>65</v>
      </c>
      <c r="GA27" s="84">
        <v>100</v>
      </c>
      <c r="GB27" s="84">
        <v>15</v>
      </c>
      <c r="GC27" s="85">
        <f t="shared" si="51"/>
        <v>115</v>
      </c>
      <c r="GD27" s="84"/>
      <c r="GE27" s="85">
        <f t="shared" si="60"/>
        <v>115</v>
      </c>
      <c r="GF27" s="84"/>
      <c r="GG27" s="84"/>
      <c r="GH27" s="84">
        <v>5</v>
      </c>
      <c r="GI27" s="84"/>
      <c r="GJ27" s="85">
        <f t="shared" si="53"/>
        <v>70</v>
      </c>
      <c r="GK27" s="84"/>
      <c r="GL27" s="84"/>
      <c r="GM27" s="85">
        <f t="shared" si="54"/>
        <v>0</v>
      </c>
      <c r="GN27" s="84"/>
      <c r="GO27" s="85">
        <f t="shared" si="55"/>
        <v>115</v>
      </c>
      <c r="GP27" s="84"/>
      <c r="GQ27" s="84"/>
      <c r="GR27" s="84"/>
      <c r="GS27" s="84"/>
      <c r="GT27" s="85">
        <f t="shared" si="56"/>
        <v>70</v>
      </c>
      <c r="GU27" s="84"/>
      <c r="GV27" s="84"/>
      <c r="GW27" s="85">
        <f t="shared" si="57"/>
        <v>0</v>
      </c>
      <c r="GX27" s="84"/>
      <c r="GY27" s="85">
        <f t="shared" si="58"/>
        <v>115</v>
      </c>
      <c r="GZ27" s="84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</row>
    <row r="28" spans="1:560" s="70" customFormat="1" ht="18" thickTop="1" thickBot="1">
      <c r="A28" s="69">
        <v>19</v>
      </c>
      <c r="B28" s="77">
        <v>18</v>
      </c>
      <c r="C28" s="77">
        <v>18</v>
      </c>
      <c r="D28" s="220" t="s">
        <v>223</v>
      </c>
      <c r="E28" s="231">
        <v>0</v>
      </c>
      <c r="F28" s="227">
        <v>10</v>
      </c>
      <c r="G28" s="231"/>
      <c r="H28" s="232">
        <f t="shared" si="0"/>
        <v>10</v>
      </c>
      <c r="I28" s="233"/>
      <c r="J28" s="233"/>
      <c r="K28" s="234"/>
      <c r="L28" s="233"/>
      <c r="M28" s="232">
        <f t="shared" si="1"/>
        <v>0</v>
      </c>
      <c r="N28" s="233"/>
      <c r="O28" s="217"/>
      <c r="P28" s="233"/>
      <c r="Q28" s="231">
        <v>5</v>
      </c>
      <c r="R28" s="233"/>
      <c r="S28" s="232">
        <f t="shared" si="2"/>
        <v>15</v>
      </c>
      <c r="T28" s="231"/>
      <c r="U28" s="231"/>
      <c r="V28" s="232">
        <f t="shared" si="3"/>
        <v>0</v>
      </c>
      <c r="W28" s="231"/>
      <c r="X28" s="232">
        <f t="shared" si="4"/>
        <v>0</v>
      </c>
      <c r="Y28" s="232"/>
      <c r="Z28" s="231"/>
      <c r="AA28" s="245"/>
      <c r="AB28" s="87">
        <v>5</v>
      </c>
      <c r="AC28" s="87"/>
      <c r="AD28" s="88">
        <f t="shared" si="5"/>
        <v>20</v>
      </c>
      <c r="AE28" s="87"/>
      <c r="AF28" s="87"/>
      <c r="AG28" s="88">
        <f t="shared" ref="AG28:AG35" si="61">AE28+AF28</f>
        <v>0</v>
      </c>
      <c r="AH28" s="87"/>
      <c r="AI28" s="88">
        <f t="shared" si="7"/>
        <v>0</v>
      </c>
      <c r="AJ28" s="87"/>
      <c r="AK28" s="87"/>
      <c r="AL28" s="87">
        <v>5</v>
      </c>
      <c r="AM28" s="87"/>
      <c r="AN28" s="88">
        <f t="shared" si="8"/>
        <v>25</v>
      </c>
      <c r="AO28" s="87"/>
      <c r="AP28" s="87"/>
      <c r="AQ28" s="88">
        <f t="shared" si="9"/>
        <v>0</v>
      </c>
      <c r="AR28" s="87"/>
      <c r="AS28" s="88">
        <f t="shared" si="10"/>
        <v>0</v>
      </c>
      <c r="AT28" s="87"/>
      <c r="AU28" s="87"/>
      <c r="AV28" s="87">
        <v>5</v>
      </c>
      <c r="AW28" s="87"/>
      <c r="AX28" s="88">
        <f t="shared" si="11"/>
        <v>30</v>
      </c>
      <c r="AY28" s="87"/>
      <c r="AZ28" s="87"/>
      <c r="BA28" s="88">
        <f t="shared" si="12"/>
        <v>0</v>
      </c>
      <c r="BB28" s="87"/>
      <c r="BC28" s="88">
        <f t="shared" si="13"/>
        <v>0</v>
      </c>
      <c r="BD28" s="87"/>
      <c r="BE28" s="87"/>
      <c r="BF28" s="87">
        <v>5</v>
      </c>
      <c r="BG28" s="87"/>
      <c r="BH28" s="88">
        <f t="shared" si="14"/>
        <v>35</v>
      </c>
      <c r="BI28" s="87"/>
      <c r="BJ28" s="87"/>
      <c r="BK28" s="88">
        <f t="shared" si="15"/>
        <v>0</v>
      </c>
      <c r="BL28" s="87"/>
      <c r="BM28" s="88">
        <f t="shared" si="59"/>
        <v>0</v>
      </c>
      <c r="BN28" s="87"/>
      <c r="BO28" s="87"/>
      <c r="BP28" s="87">
        <v>5</v>
      </c>
      <c r="BQ28" s="87"/>
      <c r="BR28" s="88">
        <f t="shared" si="17"/>
        <v>40</v>
      </c>
      <c r="BS28" s="87"/>
      <c r="BT28" s="87"/>
      <c r="BU28" s="88">
        <f t="shared" si="18"/>
        <v>0</v>
      </c>
      <c r="BV28" s="87"/>
      <c r="BW28" s="88">
        <f t="shared" si="19"/>
        <v>0</v>
      </c>
      <c r="BX28" s="87"/>
      <c r="BY28" s="87"/>
      <c r="BZ28" s="87">
        <v>5</v>
      </c>
      <c r="CA28" s="87"/>
      <c r="CB28" s="88">
        <f t="shared" si="20"/>
        <v>45</v>
      </c>
      <c r="CC28" s="87"/>
      <c r="CD28" s="87"/>
      <c r="CE28" s="88">
        <f t="shared" si="21"/>
        <v>0</v>
      </c>
      <c r="CF28" s="87"/>
      <c r="CG28" s="88">
        <f t="shared" si="22"/>
        <v>0</v>
      </c>
      <c r="CH28" s="87"/>
      <c r="CI28" s="87"/>
      <c r="CJ28" s="87">
        <v>5</v>
      </c>
      <c r="CK28" s="87"/>
      <c r="CL28" s="88">
        <f t="shared" si="23"/>
        <v>50</v>
      </c>
      <c r="CM28" s="87"/>
      <c r="CN28" s="87"/>
      <c r="CO28" s="88">
        <f t="shared" si="24"/>
        <v>0</v>
      </c>
      <c r="CP28" s="87"/>
      <c r="CQ28" s="88">
        <f t="shared" si="25"/>
        <v>0</v>
      </c>
      <c r="CR28" s="87"/>
      <c r="CS28" s="87"/>
      <c r="CT28" s="87">
        <v>5</v>
      </c>
      <c r="CU28" s="87"/>
      <c r="CV28" s="88">
        <f t="shared" si="26"/>
        <v>55</v>
      </c>
      <c r="CW28" s="87"/>
      <c r="CX28" s="87"/>
      <c r="CY28" s="88">
        <f t="shared" si="27"/>
        <v>0</v>
      </c>
      <c r="CZ28" s="87"/>
      <c r="DA28" s="88">
        <f t="shared" si="28"/>
        <v>0</v>
      </c>
      <c r="DB28" s="87"/>
      <c r="DC28" s="87"/>
      <c r="DD28" s="87">
        <v>5</v>
      </c>
      <c r="DE28" s="87"/>
      <c r="DF28" s="88">
        <f t="shared" si="29"/>
        <v>60</v>
      </c>
      <c r="DG28" s="87">
        <v>100</v>
      </c>
      <c r="DH28" s="87">
        <v>15</v>
      </c>
      <c r="DI28" s="88">
        <f t="shared" si="30"/>
        <v>115</v>
      </c>
      <c r="DJ28" s="87"/>
      <c r="DK28" s="88">
        <f t="shared" si="31"/>
        <v>115</v>
      </c>
      <c r="DL28" s="87"/>
      <c r="DM28" s="87"/>
      <c r="DN28" s="87">
        <v>5</v>
      </c>
      <c r="DO28" s="87"/>
      <c r="DP28" s="88">
        <f t="shared" si="32"/>
        <v>65</v>
      </c>
      <c r="DQ28" s="87"/>
      <c r="DR28" s="87"/>
      <c r="DS28" s="88">
        <f t="shared" si="33"/>
        <v>0</v>
      </c>
      <c r="DT28" s="87"/>
      <c r="DU28" s="88">
        <f t="shared" si="34"/>
        <v>115</v>
      </c>
      <c r="DV28" s="87"/>
      <c r="DW28" s="87"/>
      <c r="DX28" s="87"/>
      <c r="DY28" s="87"/>
      <c r="DZ28" s="88">
        <f t="shared" si="35"/>
        <v>65</v>
      </c>
      <c r="EA28" s="87"/>
      <c r="EB28" s="87"/>
      <c r="EC28" s="88">
        <f t="shared" si="36"/>
        <v>0</v>
      </c>
      <c r="ED28" s="87"/>
      <c r="EE28" s="88">
        <f t="shared" si="37"/>
        <v>115</v>
      </c>
      <c r="EF28" s="87"/>
      <c r="EG28" s="87"/>
      <c r="EH28" s="87"/>
      <c r="EI28" s="87"/>
      <c r="EJ28" s="88">
        <f t="shared" si="38"/>
        <v>65</v>
      </c>
      <c r="EK28" s="87"/>
      <c r="EL28" s="87"/>
      <c r="EM28" s="88">
        <f t="shared" si="39"/>
        <v>0</v>
      </c>
      <c r="EN28" s="87"/>
      <c r="EO28" s="88">
        <f t="shared" si="40"/>
        <v>115</v>
      </c>
      <c r="EP28" s="87"/>
      <c r="EQ28" s="87"/>
      <c r="ER28" s="87"/>
      <c r="ES28" s="87"/>
      <c r="ET28" s="88">
        <f t="shared" si="41"/>
        <v>65</v>
      </c>
      <c r="EU28" s="87"/>
      <c r="EV28" s="87"/>
      <c r="EW28" s="88">
        <f t="shared" si="42"/>
        <v>0</v>
      </c>
      <c r="EX28" s="87"/>
      <c r="EY28" s="88">
        <f t="shared" si="43"/>
        <v>115</v>
      </c>
      <c r="EZ28" s="87"/>
      <c r="FA28" s="87"/>
      <c r="FB28" s="87"/>
      <c r="FC28" s="87"/>
      <c r="FD28" s="88">
        <f t="shared" si="44"/>
        <v>65</v>
      </c>
      <c r="FE28" s="87"/>
      <c r="FF28" s="87"/>
      <c r="FG28" s="88">
        <f t="shared" si="45"/>
        <v>0</v>
      </c>
      <c r="FH28" s="87"/>
      <c r="FI28" s="88">
        <f t="shared" si="46"/>
        <v>115</v>
      </c>
      <c r="FJ28" s="87"/>
      <c r="FK28" s="87"/>
      <c r="FL28" s="87"/>
      <c r="FM28" s="87"/>
      <c r="FN28" s="88">
        <f t="shared" si="47"/>
        <v>65</v>
      </c>
      <c r="FO28" s="87"/>
      <c r="FP28" s="87"/>
      <c r="FQ28" s="88">
        <f t="shared" si="48"/>
        <v>0</v>
      </c>
      <c r="FR28" s="87"/>
      <c r="FS28" s="88">
        <f t="shared" si="49"/>
        <v>115</v>
      </c>
      <c r="FT28" s="87"/>
      <c r="FU28" s="90"/>
      <c r="FV28" s="90"/>
      <c r="FW28" s="87"/>
      <c r="FX28" s="84">
        <v>5</v>
      </c>
      <c r="FY28" s="87"/>
      <c r="FZ28" s="88">
        <f t="shared" si="50"/>
        <v>65</v>
      </c>
      <c r="GA28" s="87"/>
      <c r="GB28" s="87"/>
      <c r="GC28" s="88">
        <f t="shared" si="51"/>
        <v>0</v>
      </c>
      <c r="GD28" s="87">
        <v>5</v>
      </c>
      <c r="GE28" s="88">
        <f t="shared" si="60"/>
        <v>110</v>
      </c>
      <c r="GF28" s="87"/>
      <c r="GG28" s="87"/>
      <c r="GH28" s="84">
        <v>5</v>
      </c>
      <c r="GI28" s="87"/>
      <c r="GJ28" s="85">
        <f t="shared" si="53"/>
        <v>70</v>
      </c>
      <c r="GK28" s="87"/>
      <c r="GL28" s="87"/>
      <c r="GM28" s="88">
        <f t="shared" si="54"/>
        <v>0</v>
      </c>
      <c r="GN28" s="87"/>
      <c r="GO28" s="85">
        <f t="shared" si="55"/>
        <v>110</v>
      </c>
      <c r="GP28" s="87"/>
      <c r="GQ28" s="87"/>
      <c r="GR28" s="84"/>
      <c r="GS28" s="87"/>
      <c r="GT28" s="85">
        <f t="shared" si="56"/>
        <v>70</v>
      </c>
      <c r="GU28" s="87"/>
      <c r="GV28" s="87"/>
      <c r="GW28" s="88">
        <f t="shared" si="57"/>
        <v>0</v>
      </c>
      <c r="GX28" s="87"/>
      <c r="GY28" s="85">
        <f t="shared" si="58"/>
        <v>110</v>
      </c>
      <c r="GZ28" s="87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</row>
    <row r="29" spans="1:560" s="66" customFormat="1" ht="18" thickTop="1" thickBot="1">
      <c r="A29" s="65">
        <v>23</v>
      </c>
      <c r="B29" s="75">
        <v>19</v>
      </c>
      <c r="C29" s="75">
        <v>19</v>
      </c>
      <c r="D29" s="222" t="s">
        <v>224</v>
      </c>
      <c r="E29" s="227"/>
      <c r="F29" s="227">
        <v>10</v>
      </c>
      <c r="G29" s="227"/>
      <c r="H29" s="228">
        <f t="shared" si="0"/>
        <v>10</v>
      </c>
      <c r="I29" s="229"/>
      <c r="J29" s="229"/>
      <c r="K29" s="230"/>
      <c r="L29" s="229"/>
      <c r="M29" s="228">
        <f t="shared" si="1"/>
        <v>0</v>
      </c>
      <c r="N29" s="229"/>
      <c r="O29" s="217"/>
      <c r="P29" s="229"/>
      <c r="Q29" s="227"/>
      <c r="R29" s="229"/>
      <c r="S29" s="228">
        <f t="shared" si="2"/>
        <v>10</v>
      </c>
      <c r="T29" s="227"/>
      <c r="U29" s="227"/>
      <c r="V29" s="228">
        <f t="shared" si="3"/>
        <v>0</v>
      </c>
      <c r="W29" s="227"/>
      <c r="X29" s="228">
        <f t="shared" si="4"/>
        <v>0</v>
      </c>
      <c r="Y29" s="228"/>
      <c r="Z29" s="227"/>
      <c r="AA29" s="244"/>
      <c r="AB29" s="84"/>
      <c r="AC29" s="84"/>
      <c r="AD29" s="85">
        <f t="shared" si="5"/>
        <v>10</v>
      </c>
      <c r="AE29" s="84"/>
      <c r="AF29" s="84"/>
      <c r="AG29" s="85">
        <f t="shared" si="61"/>
        <v>0</v>
      </c>
      <c r="AH29" s="84"/>
      <c r="AI29" s="85">
        <f t="shared" ref="AI29:AI35" si="62">X29+AE29+AF29-AH29</f>
        <v>0</v>
      </c>
      <c r="AJ29" s="84"/>
      <c r="AK29" s="84"/>
      <c r="AL29" s="84">
        <v>15</v>
      </c>
      <c r="AM29" s="84"/>
      <c r="AN29" s="85">
        <f t="shared" si="8"/>
        <v>25</v>
      </c>
      <c r="AO29" s="84"/>
      <c r="AP29" s="84"/>
      <c r="AQ29" s="85">
        <f t="shared" si="9"/>
        <v>0</v>
      </c>
      <c r="AR29" s="84"/>
      <c r="AS29" s="85">
        <f t="shared" si="10"/>
        <v>0</v>
      </c>
      <c r="AT29" s="84"/>
      <c r="AU29" s="84"/>
      <c r="AV29" s="84">
        <v>5</v>
      </c>
      <c r="AW29" s="84"/>
      <c r="AX29" s="85">
        <f t="shared" si="11"/>
        <v>30</v>
      </c>
      <c r="AY29" s="84"/>
      <c r="AZ29" s="84"/>
      <c r="BA29" s="85">
        <f t="shared" si="12"/>
        <v>0</v>
      </c>
      <c r="BB29" s="84"/>
      <c r="BC29" s="85">
        <f t="shared" si="13"/>
        <v>0</v>
      </c>
      <c r="BD29" s="84"/>
      <c r="BE29" s="84"/>
      <c r="BF29" s="84">
        <v>5</v>
      </c>
      <c r="BG29" s="84"/>
      <c r="BH29" s="85">
        <f t="shared" si="14"/>
        <v>35</v>
      </c>
      <c r="BI29" s="84"/>
      <c r="BJ29" s="84"/>
      <c r="BK29" s="85">
        <f t="shared" si="15"/>
        <v>0</v>
      </c>
      <c r="BL29" s="84"/>
      <c r="BM29" s="85">
        <f t="shared" si="59"/>
        <v>0</v>
      </c>
      <c r="BN29" s="84"/>
      <c r="BO29" s="84"/>
      <c r="BP29" s="84">
        <v>5</v>
      </c>
      <c r="BQ29" s="84"/>
      <c r="BR29" s="85">
        <f t="shared" si="17"/>
        <v>40</v>
      </c>
      <c r="BS29" s="84"/>
      <c r="BT29" s="84"/>
      <c r="BU29" s="85">
        <f t="shared" si="18"/>
        <v>0</v>
      </c>
      <c r="BV29" s="84"/>
      <c r="BW29" s="85">
        <f t="shared" si="19"/>
        <v>0</v>
      </c>
      <c r="BX29" s="84"/>
      <c r="BY29" s="84"/>
      <c r="BZ29" s="84">
        <v>5</v>
      </c>
      <c r="CA29" s="84"/>
      <c r="CB29" s="85">
        <f t="shared" si="20"/>
        <v>45</v>
      </c>
      <c r="CC29" s="84"/>
      <c r="CD29" s="84"/>
      <c r="CE29" s="85">
        <f t="shared" si="21"/>
        <v>0</v>
      </c>
      <c r="CF29" s="84"/>
      <c r="CG29" s="85">
        <f t="shared" si="22"/>
        <v>0</v>
      </c>
      <c r="CH29" s="84"/>
      <c r="CI29" s="84"/>
      <c r="CJ29" s="84">
        <v>5</v>
      </c>
      <c r="CK29" s="84"/>
      <c r="CL29" s="85">
        <f t="shared" si="23"/>
        <v>50</v>
      </c>
      <c r="CM29" s="84"/>
      <c r="CN29" s="84"/>
      <c r="CO29" s="85">
        <f t="shared" si="24"/>
        <v>0</v>
      </c>
      <c r="CP29" s="84"/>
      <c r="CQ29" s="85">
        <f t="shared" si="25"/>
        <v>0</v>
      </c>
      <c r="CR29" s="84"/>
      <c r="CS29" s="84"/>
      <c r="CT29" s="84">
        <v>5</v>
      </c>
      <c r="CU29" s="84"/>
      <c r="CV29" s="85">
        <f t="shared" si="26"/>
        <v>55</v>
      </c>
      <c r="CW29" s="84"/>
      <c r="CX29" s="84"/>
      <c r="CY29" s="85">
        <f t="shared" si="27"/>
        <v>0</v>
      </c>
      <c r="CZ29" s="84"/>
      <c r="DA29" s="85">
        <f t="shared" si="28"/>
        <v>0</v>
      </c>
      <c r="DB29" s="84"/>
      <c r="DC29" s="84"/>
      <c r="DD29" s="84">
        <v>5</v>
      </c>
      <c r="DE29" s="84"/>
      <c r="DF29" s="85">
        <f t="shared" si="29"/>
        <v>60</v>
      </c>
      <c r="DG29" s="84">
        <v>100</v>
      </c>
      <c r="DH29" s="84">
        <v>15</v>
      </c>
      <c r="DI29" s="85">
        <f t="shared" si="30"/>
        <v>115</v>
      </c>
      <c r="DJ29" s="84"/>
      <c r="DK29" s="85">
        <f t="shared" si="31"/>
        <v>115</v>
      </c>
      <c r="DL29" s="84"/>
      <c r="DM29" s="84"/>
      <c r="DN29" s="84">
        <v>5</v>
      </c>
      <c r="DO29" s="84"/>
      <c r="DP29" s="85">
        <f t="shared" si="32"/>
        <v>65</v>
      </c>
      <c r="DQ29" s="84"/>
      <c r="DR29" s="84"/>
      <c r="DS29" s="85">
        <f t="shared" si="33"/>
        <v>0</v>
      </c>
      <c r="DT29" s="84"/>
      <c r="DU29" s="85">
        <f t="shared" si="34"/>
        <v>115</v>
      </c>
      <c r="DV29" s="84"/>
      <c r="DW29" s="84"/>
      <c r="DX29" s="84"/>
      <c r="DY29" s="84"/>
      <c r="DZ29" s="85">
        <f t="shared" si="35"/>
        <v>65</v>
      </c>
      <c r="EA29" s="84"/>
      <c r="EB29" s="84"/>
      <c r="EC29" s="85">
        <f t="shared" si="36"/>
        <v>0</v>
      </c>
      <c r="ED29" s="84"/>
      <c r="EE29" s="85">
        <f t="shared" si="37"/>
        <v>115</v>
      </c>
      <c r="EF29" s="84"/>
      <c r="EG29" s="84"/>
      <c r="EH29" s="84"/>
      <c r="EI29" s="84"/>
      <c r="EJ29" s="85">
        <f t="shared" si="38"/>
        <v>65</v>
      </c>
      <c r="EK29" s="84"/>
      <c r="EL29" s="84"/>
      <c r="EM29" s="85">
        <f t="shared" si="39"/>
        <v>0</v>
      </c>
      <c r="EN29" s="84"/>
      <c r="EO29" s="85">
        <f t="shared" si="40"/>
        <v>115</v>
      </c>
      <c r="EP29" s="84"/>
      <c r="EQ29" s="84"/>
      <c r="ER29" s="84"/>
      <c r="ES29" s="84"/>
      <c r="ET29" s="85">
        <f t="shared" si="41"/>
        <v>65</v>
      </c>
      <c r="EU29" s="84"/>
      <c r="EV29" s="84"/>
      <c r="EW29" s="85">
        <f t="shared" si="42"/>
        <v>0</v>
      </c>
      <c r="EX29" s="84"/>
      <c r="EY29" s="85">
        <f t="shared" si="43"/>
        <v>115</v>
      </c>
      <c r="EZ29" s="84"/>
      <c r="FA29" s="84"/>
      <c r="FB29" s="84"/>
      <c r="FC29" s="84"/>
      <c r="FD29" s="85">
        <f t="shared" si="44"/>
        <v>65</v>
      </c>
      <c r="FE29" s="84"/>
      <c r="FF29" s="84"/>
      <c r="FG29" s="85">
        <f t="shared" si="45"/>
        <v>0</v>
      </c>
      <c r="FH29" s="84"/>
      <c r="FI29" s="85">
        <f t="shared" si="46"/>
        <v>115</v>
      </c>
      <c r="FJ29" s="84"/>
      <c r="FK29" s="84"/>
      <c r="FL29" s="84"/>
      <c r="FM29" s="84"/>
      <c r="FN29" s="85">
        <f t="shared" si="47"/>
        <v>65</v>
      </c>
      <c r="FO29" s="84"/>
      <c r="FP29" s="84"/>
      <c r="FQ29" s="85">
        <f t="shared" si="48"/>
        <v>0</v>
      </c>
      <c r="FR29" s="84"/>
      <c r="FS29" s="85">
        <f t="shared" si="49"/>
        <v>115</v>
      </c>
      <c r="FT29" s="84"/>
      <c r="FU29" s="86"/>
      <c r="FV29" s="86"/>
      <c r="FW29" s="84"/>
      <c r="FX29" s="84">
        <v>5</v>
      </c>
      <c r="FY29" s="84"/>
      <c r="FZ29" s="85">
        <f t="shared" si="50"/>
        <v>65</v>
      </c>
      <c r="GA29" s="84"/>
      <c r="GB29" s="84"/>
      <c r="GC29" s="85">
        <f t="shared" si="51"/>
        <v>0</v>
      </c>
      <c r="GD29" s="84">
        <v>5</v>
      </c>
      <c r="GE29" s="85">
        <f t="shared" si="60"/>
        <v>110</v>
      </c>
      <c r="GF29" s="84"/>
      <c r="GG29" s="84"/>
      <c r="GH29" s="84">
        <v>5</v>
      </c>
      <c r="GI29" s="84"/>
      <c r="GJ29" s="85">
        <f t="shared" si="53"/>
        <v>70</v>
      </c>
      <c r="GK29" s="84"/>
      <c r="GL29" s="84"/>
      <c r="GM29" s="85">
        <f t="shared" si="54"/>
        <v>0</v>
      </c>
      <c r="GN29" s="84"/>
      <c r="GO29" s="85">
        <f t="shared" si="55"/>
        <v>110</v>
      </c>
      <c r="GP29" s="84"/>
      <c r="GQ29" s="84"/>
      <c r="GR29" s="84"/>
      <c r="GS29" s="84"/>
      <c r="GT29" s="85">
        <f t="shared" si="56"/>
        <v>70</v>
      </c>
      <c r="GU29" s="84"/>
      <c r="GV29" s="84"/>
      <c r="GW29" s="85">
        <f t="shared" si="57"/>
        <v>0</v>
      </c>
      <c r="GX29" s="84"/>
      <c r="GY29" s="85">
        <f t="shared" si="58"/>
        <v>110</v>
      </c>
      <c r="GZ29" s="84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</row>
    <row r="30" spans="1:560" s="70" customFormat="1" ht="18" thickTop="1" thickBot="1">
      <c r="A30" s="69">
        <v>24</v>
      </c>
      <c r="B30" s="77">
        <v>20</v>
      </c>
      <c r="C30" s="77">
        <v>20</v>
      </c>
      <c r="D30" s="220" t="s">
        <v>225</v>
      </c>
      <c r="E30" s="231">
        <v>0</v>
      </c>
      <c r="F30" s="227">
        <v>10</v>
      </c>
      <c r="G30" s="231"/>
      <c r="H30" s="232">
        <f t="shared" si="0"/>
        <v>10</v>
      </c>
      <c r="I30" s="233"/>
      <c r="J30" s="233"/>
      <c r="K30" s="234"/>
      <c r="L30" s="233"/>
      <c r="M30" s="232">
        <f t="shared" si="1"/>
        <v>0</v>
      </c>
      <c r="N30" s="233"/>
      <c r="O30" s="217"/>
      <c r="P30" s="233"/>
      <c r="Q30" s="231">
        <v>5</v>
      </c>
      <c r="R30" s="233"/>
      <c r="S30" s="232">
        <f t="shared" si="2"/>
        <v>15</v>
      </c>
      <c r="T30" s="231"/>
      <c r="U30" s="231"/>
      <c r="V30" s="232">
        <f t="shared" si="3"/>
        <v>0</v>
      </c>
      <c r="W30" s="231"/>
      <c r="X30" s="232">
        <f t="shared" si="4"/>
        <v>0</v>
      </c>
      <c r="Y30" s="232"/>
      <c r="Z30" s="231"/>
      <c r="AA30" s="245"/>
      <c r="AB30" s="87">
        <v>5</v>
      </c>
      <c r="AC30" s="87"/>
      <c r="AD30" s="88">
        <f t="shared" si="5"/>
        <v>20</v>
      </c>
      <c r="AE30" s="87"/>
      <c r="AF30" s="87"/>
      <c r="AG30" s="88">
        <f t="shared" si="61"/>
        <v>0</v>
      </c>
      <c r="AH30" s="87"/>
      <c r="AI30" s="88">
        <f t="shared" si="62"/>
        <v>0</v>
      </c>
      <c r="AJ30" s="87"/>
      <c r="AK30" s="87"/>
      <c r="AL30" s="87">
        <v>5</v>
      </c>
      <c r="AM30" s="87"/>
      <c r="AN30" s="88">
        <f t="shared" si="8"/>
        <v>25</v>
      </c>
      <c r="AO30" s="87"/>
      <c r="AP30" s="87"/>
      <c r="AQ30" s="88">
        <f t="shared" si="9"/>
        <v>0</v>
      </c>
      <c r="AR30" s="87"/>
      <c r="AS30" s="88">
        <f t="shared" si="10"/>
        <v>0</v>
      </c>
      <c r="AT30" s="87"/>
      <c r="AU30" s="87"/>
      <c r="AV30" s="87">
        <v>5</v>
      </c>
      <c r="AW30" s="87"/>
      <c r="AX30" s="88">
        <f t="shared" si="11"/>
        <v>30</v>
      </c>
      <c r="AY30" s="87"/>
      <c r="AZ30" s="87"/>
      <c r="BA30" s="88">
        <f t="shared" si="12"/>
        <v>0</v>
      </c>
      <c r="BB30" s="87"/>
      <c r="BC30" s="88">
        <f t="shared" si="13"/>
        <v>0</v>
      </c>
      <c r="BD30" s="87"/>
      <c r="BE30" s="87"/>
      <c r="BF30" s="87">
        <v>5</v>
      </c>
      <c r="BG30" s="87"/>
      <c r="BH30" s="88">
        <f t="shared" si="14"/>
        <v>35</v>
      </c>
      <c r="BI30" s="87"/>
      <c r="BJ30" s="87"/>
      <c r="BK30" s="88">
        <f t="shared" si="15"/>
        <v>0</v>
      </c>
      <c r="BL30" s="87"/>
      <c r="BM30" s="88">
        <f t="shared" si="59"/>
        <v>0</v>
      </c>
      <c r="BN30" s="87"/>
      <c r="BO30" s="87"/>
      <c r="BP30" s="87">
        <v>5</v>
      </c>
      <c r="BQ30" s="87"/>
      <c r="BR30" s="88">
        <f t="shared" si="17"/>
        <v>40</v>
      </c>
      <c r="BS30" s="87">
        <v>200</v>
      </c>
      <c r="BT30" s="87">
        <v>10</v>
      </c>
      <c r="BU30" s="88">
        <f t="shared" si="18"/>
        <v>210</v>
      </c>
      <c r="BV30" s="87"/>
      <c r="BW30" s="88">
        <f t="shared" si="19"/>
        <v>210</v>
      </c>
      <c r="BX30" s="87"/>
      <c r="BY30" s="87"/>
      <c r="BZ30" s="87">
        <v>5</v>
      </c>
      <c r="CA30" s="87"/>
      <c r="CB30" s="88">
        <f t="shared" si="20"/>
        <v>45</v>
      </c>
      <c r="CC30" s="87"/>
      <c r="CD30" s="87"/>
      <c r="CE30" s="88">
        <f t="shared" si="21"/>
        <v>0</v>
      </c>
      <c r="CF30" s="87">
        <v>210</v>
      </c>
      <c r="CG30" s="88">
        <f t="shared" si="22"/>
        <v>0</v>
      </c>
      <c r="CH30" s="87"/>
      <c r="CI30" s="87"/>
      <c r="CJ30" s="87">
        <v>5</v>
      </c>
      <c r="CK30" s="87"/>
      <c r="CL30" s="88">
        <f t="shared" si="23"/>
        <v>50</v>
      </c>
      <c r="CM30" s="87"/>
      <c r="CN30" s="87"/>
      <c r="CO30" s="88">
        <f t="shared" si="24"/>
        <v>0</v>
      </c>
      <c r="CP30" s="87"/>
      <c r="CQ30" s="88">
        <f t="shared" si="25"/>
        <v>0</v>
      </c>
      <c r="CR30" s="87"/>
      <c r="CS30" s="87"/>
      <c r="CT30" s="87">
        <v>5</v>
      </c>
      <c r="CU30" s="87"/>
      <c r="CV30" s="88">
        <f t="shared" si="26"/>
        <v>55</v>
      </c>
      <c r="CW30" s="87"/>
      <c r="CX30" s="87"/>
      <c r="CY30" s="88">
        <f t="shared" si="27"/>
        <v>0</v>
      </c>
      <c r="CZ30" s="87"/>
      <c r="DA30" s="88">
        <f t="shared" si="28"/>
        <v>0</v>
      </c>
      <c r="DB30" s="87"/>
      <c r="DC30" s="87"/>
      <c r="DD30" s="87">
        <v>5</v>
      </c>
      <c r="DE30" s="87"/>
      <c r="DF30" s="88">
        <f t="shared" si="29"/>
        <v>60</v>
      </c>
      <c r="DG30" s="87"/>
      <c r="DH30" s="87"/>
      <c r="DI30" s="88">
        <f t="shared" si="30"/>
        <v>0</v>
      </c>
      <c r="DJ30" s="87"/>
      <c r="DK30" s="88">
        <f t="shared" si="31"/>
        <v>0</v>
      </c>
      <c r="DL30" s="87"/>
      <c r="DM30" s="87"/>
      <c r="DN30" s="87">
        <v>10</v>
      </c>
      <c r="DO30" s="87"/>
      <c r="DP30" s="88">
        <f t="shared" si="32"/>
        <v>70</v>
      </c>
      <c r="DQ30" s="87"/>
      <c r="DR30" s="87"/>
      <c r="DS30" s="88">
        <f t="shared" si="33"/>
        <v>0</v>
      </c>
      <c r="DT30" s="87"/>
      <c r="DU30" s="88">
        <f t="shared" si="34"/>
        <v>0</v>
      </c>
      <c r="DV30" s="87"/>
      <c r="DW30" s="87"/>
      <c r="DX30" s="87"/>
      <c r="DY30" s="87"/>
      <c r="DZ30" s="88">
        <f t="shared" si="35"/>
        <v>70</v>
      </c>
      <c r="EA30" s="87"/>
      <c r="EB30" s="87"/>
      <c r="EC30" s="88">
        <f t="shared" si="36"/>
        <v>0</v>
      </c>
      <c r="ED30" s="87"/>
      <c r="EE30" s="88">
        <f t="shared" si="37"/>
        <v>0</v>
      </c>
      <c r="EF30" s="87"/>
      <c r="EG30" s="87"/>
      <c r="EH30" s="87"/>
      <c r="EI30" s="87"/>
      <c r="EJ30" s="88">
        <f t="shared" si="38"/>
        <v>70</v>
      </c>
      <c r="EK30" s="87"/>
      <c r="EL30" s="87"/>
      <c r="EM30" s="88">
        <f t="shared" si="39"/>
        <v>0</v>
      </c>
      <c r="EN30" s="87"/>
      <c r="EO30" s="88">
        <f t="shared" si="40"/>
        <v>0</v>
      </c>
      <c r="EP30" s="87"/>
      <c r="EQ30" s="87"/>
      <c r="ER30" s="87"/>
      <c r="ES30" s="87"/>
      <c r="ET30" s="88">
        <f t="shared" si="41"/>
        <v>70</v>
      </c>
      <c r="EU30" s="87"/>
      <c r="EV30" s="87"/>
      <c r="EW30" s="88">
        <f t="shared" si="42"/>
        <v>0</v>
      </c>
      <c r="EX30" s="87"/>
      <c r="EY30" s="88">
        <f t="shared" si="43"/>
        <v>0</v>
      </c>
      <c r="EZ30" s="87"/>
      <c r="FA30" s="87"/>
      <c r="FB30" s="87"/>
      <c r="FC30" s="87"/>
      <c r="FD30" s="88">
        <f t="shared" si="44"/>
        <v>70</v>
      </c>
      <c r="FE30" s="87"/>
      <c r="FF30" s="87"/>
      <c r="FG30" s="88">
        <f t="shared" si="45"/>
        <v>0</v>
      </c>
      <c r="FH30" s="87"/>
      <c r="FI30" s="88">
        <f t="shared" si="46"/>
        <v>0</v>
      </c>
      <c r="FJ30" s="87"/>
      <c r="FK30" s="87"/>
      <c r="FL30" s="87"/>
      <c r="FM30" s="87"/>
      <c r="FN30" s="88">
        <f t="shared" si="47"/>
        <v>70</v>
      </c>
      <c r="FO30" s="87"/>
      <c r="FP30" s="87"/>
      <c r="FQ30" s="88">
        <f t="shared" si="48"/>
        <v>0</v>
      </c>
      <c r="FR30" s="87"/>
      <c r="FS30" s="88">
        <f t="shared" si="49"/>
        <v>0</v>
      </c>
      <c r="FT30" s="87"/>
      <c r="FU30" s="90"/>
      <c r="FV30" s="90"/>
      <c r="FW30" s="87"/>
      <c r="FX30" s="84">
        <v>5</v>
      </c>
      <c r="FY30" s="87"/>
      <c r="FZ30" s="88">
        <f t="shared" si="50"/>
        <v>65</v>
      </c>
      <c r="GA30" s="87"/>
      <c r="GB30" s="87"/>
      <c r="GC30" s="88">
        <f t="shared" si="51"/>
        <v>0</v>
      </c>
      <c r="GD30" s="87"/>
      <c r="GE30" s="88">
        <f t="shared" si="60"/>
        <v>0</v>
      </c>
      <c r="GF30" s="87"/>
      <c r="GG30" s="87"/>
      <c r="GH30" s="84">
        <v>5</v>
      </c>
      <c r="GI30" s="87"/>
      <c r="GJ30" s="85">
        <f t="shared" si="53"/>
        <v>70</v>
      </c>
      <c r="GK30" s="87"/>
      <c r="GL30" s="87"/>
      <c r="GM30" s="88">
        <f t="shared" si="54"/>
        <v>0</v>
      </c>
      <c r="GN30" s="87"/>
      <c r="GO30" s="85">
        <f t="shared" si="55"/>
        <v>0</v>
      </c>
      <c r="GP30" s="87"/>
      <c r="GQ30" s="87"/>
      <c r="GR30" s="84"/>
      <c r="GS30" s="87"/>
      <c r="GT30" s="85">
        <f t="shared" si="56"/>
        <v>70</v>
      </c>
      <c r="GU30" s="87"/>
      <c r="GV30" s="87"/>
      <c r="GW30" s="88">
        <f t="shared" si="57"/>
        <v>0</v>
      </c>
      <c r="GX30" s="87"/>
      <c r="GY30" s="85">
        <f t="shared" si="58"/>
        <v>0</v>
      </c>
      <c r="GZ30" s="87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</row>
    <row r="31" spans="1:560" s="66" customFormat="1" ht="18" thickTop="1" thickBot="1">
      <c r="A31" s="65">
        <v>25</v>
      </c>
      <c r="B31" s="75">
        <v>21</v>
      </c>
      <c r="C31" s="76">
        <v>21</v>
      </c>
      <c r="D31" s="219" t="s">
        <v>226</v>
      </c>
      <c r="E31" s="227">
        <v>0</v>
      </c>
      <c r="F31" s="227">
        <v>10</v>
      </c>
      <c r="G31" s="227"/>
      <c r="H31" s="228">
        <f t="shared" si="0"/>
        <v>10</v>
      </c>
      <c r="I31" s="229"/>
      <c r="J31" s="229"/>
      <c r="K31" s="230"/>
      <c r="L31" s="229"/>
      <c r="M31" s="228">
        <f t="shared" si="1"/>
        <v>0</v>
      </c>
      <c r="N31" s="229"/>
      <c r="O31" s="217"/>
      <c r="P31" s="229"/>
      <c r="Q31" s="227">
        <v>5</v>
      </c>
      <c r="R31" s="229"/>
      <c r="S31" s="228">
        <f t="shared" si="2"/>
        <v>15</v>
      </c>
      <c r="T31" s="227"/>
      <c r="U31" s="227"/>
      <c r="V31" s="228">
        <f t="shared" si="3"/>
        <v>0</v>
      </c>
      <c r="W31" s="227"/>
      <c r="X31" s="228">
        <f t="shared" si="4"/>
        <v>0</v>
      </c>
      <c r="Y31" s="228"/>
      <c r="Z31" s="227"/>
      <c r="AA31" s="244"/>
      <c r="AB31" s="84">
        <v>5</v>
      </c>
      <c r="AC31" s="84"/>
      <c r="AD31" s="85">
        <f t="shared" si="5"/>
        <v>20</v>
      </c>
      <c r="AE31" s="84"/>
      <c r="AF31" s="84"/>
      <c r="AG31" s="85">
        <f t="shared" si="61"/>
        <v>0</v>
      </c>
      <c r="AH31" s="84"/>
      <c r="AI31" s="85">
        <f t="shared" si="62"/>
        <v>0</v>
      </c>
      <c r="AJ31" s="84"/>
      <c r="AK31" s="84"/>
      <c r="AL31" s="84">
        <v>5</v>
      </c>
      <c r="AM31" s="84"/>
      <c r="AN31" s="85">
        <f t="shared" si="8"/>
        <v>25</v>
      </c>
      <c r="AO31" s="84"/>
      <c r="AP31" s="84"/>
      <c r="AQ31" s="85">
        <f t="shared" si="9"/>
        <v>0</v>
      </c>
      <c r="AR31" s="84"/>
      <c r="AS31" s="85">
        <f t="shared" si="10"/>
        <v>0</v>
      </c>
      <c r="AT31" s="84"/>
      <c r="AU31" s="84"/>
      <c r="AV31" s="84">
        <v>5</v>
      </c>
      <c r="AW31" s="84"/>
      <c r="AX31" s="85">
        <f t="shared" si="11"/>
        <v>30</v>
      </c>
      <c r="AY31" s="84"/>
      <c r="AZ31" s="84"/>
      <c r="BA31" s="85">
        <f t="shared" si="12"/>
        <v>0</v>
      </c>
      <c r="BB31" s="84"/>
      <c r="BC31" s="85">
        <f t="shared" si="13"/>
        <v>0</v>
      </c>
      <c r="BD31" s="84"/>
      <c r="BE31" s="84"/>
      <c r="BF31" s="84">
        <v>5</v>
      </c>
      <c r="BG31" s="84"/>
      <c r="BH31" s="85">
        <f t="shared" si="14"/>
        <v>35</v>
      </c>
      <c r="BI31" s="84"/>
      <c r="BJ31" s="84"/>
      <c r="BK31" s="85">
        <f t="shared" si="15"/>
        <v>0</v>
      </c>
      <c r="BL31" s="84"/>
      <c r="BM31" s="85">
        <f t="shared" si="59"/>
        <v>0</v>
      </c>
      <c r="BN31" s="84"/>
      <c r="BO31" s="84"/>
      <c r="BP31" s="84">
        <v>5</v>
      </c>
      <c r="BQ31" s="84"/>
      <c r="BR31" s="85">
        <f t="shared" si="17"/>
        <v>40</v>
      </c>
      <c r="BS31" s="84"/>
      <c r="BT31" s="84"/>
      <c r="BU31" s="85">
        <f t="shared" si="18"/>
        <v>0</v>
      </c>
      <c r="BV31" s="84"/>
      <c r="BW31" s="85">
        <f t="shared" si="19"/>
        <v>0</v>
      </c>
      <c r="BX31" s="84"/>
      <c r="BY31" s="84"/>
      <c r="BZ31" s="84">
        <v>5</v>
      </c>
      <c r="CA31" s="84"/>
      <c r="CB31" s="85">
        <f t="shared" si="20"/>
        <v>45</v>
      </c>
      <c r="CC31" s="84"/>
      <c r="CD31" s="84"/>
      <c r="CE31" s="85">
        <f t="shared" si="21"/>
        <v>0</v>
      </c>
      <c r="CF31" s="84"/>
      <c r="CG31" s="85">
        <f t="shared" si="22"/>
        <v>0</v>
      </c>
      <c r="CH31" s="84"/>
      <c r="CI31" s="84"/>
      <c r="CJ31" s="84">
        <v>5</v>
      </c>
      <c r="CK31" s="84"/>
      <c r="CL31" s="85">
        <f t="shared" si="23"/>
        <v>50</v>
      </c>
      <c r="CM31" s="84">
        <v>100</v>
      </c>
      <c r="CN31" s="84">
        <v>15</v>
      </c>
      <c r="CO31" s="85">
        <f t="shared" si="24"/>
        <v>115</v>
      </c>
      <c r="CP31" s="84"/>
      <c r="CQ31" s="85">
        <f t="shared" si="25"/>
        <v>115</v>
      </c>
      <c r="CR31" s="84"/>
      <c r="CS31" s="84"/>
      <c r="CT31" s="84">
        <v>5</v>
      </c>
      <c r="CU31" s="84"/>
      <c r="CV31" s="85">
        <f t="shared" si="26"/>
        <v>55</v>
      </c>
      <c r="CW31" s="84"/>
      <c r="CX31" s="84"/>
      <c r="CY31" s="85">
        <f t="shared" si="27"/>
        <v>0</v>
      </c>
      <c r="CZ31" s="84">
        <v>5</v>
      </c>
      <c r="DA31" s="85">
        <f t="shared" si="28"/>
        <v>110</v>
      </c>
      <c r="DB31" s="84"/>
      <c r="DC31" s="84"/>
      <c r="DD31" s="84">
        <v>5</v>
      </c>
      <c r="DE31" s="84"/>
      <c r="DF31" s="85">
        <f t="shared" si="29"/>
        <v>60</v>
      </c>
      <c r="DG31" s="84"/>
      <c r="DH31" s="84"/>
      <c r="DI31" s="85">
        <f t="shared" si="30"/>
        <v>0</v>
      </c>
      <c r="DJ31" s="84">
        <v>5</v>
      </c>
      <c r="DK31" s="85">
        <f t="shared" si="31"/>
        <v>105</v>
      </c>
      <c r="DL31" s="84"/>
      <c r="DM31" s="84"/>
      <c r="DN31" s="84">
        <v>30</v>
      </c>
      <c r="DO31" s="84"/>
      <c r="DP31" s="85">
        <f t="shared" si="32"/>
        <v>90</v>
      </c>
      <c r="DQ31" s="84"/>
      <c r="DR31" s="84"/>
      <c r="DS31" s="85">
        <f t="shared" si="33"/>
        <v>0</v>
      </c>
      <c r="DT31" s="84"/>
      <c r="DU31" s="85">
        <f t="shared" si="34"/>
        <v>105</v>
      </c>
      <c r="DV31" s="84"/>
      <c r="DW31" s="84"/>
      <c r="DX31" s="84"/>
      <c r="DY31" s="84"/>
      <c r="DZ31" s="85">
        <f t="shared" si="35"/>
        <v>90</v>
      </c>
      <c r="EA31" s="84"/>
      <c r="EB31" s="84"/>
      <c r="EC31" s="85">
        <f t="shared" si="36"/>
        <v>0</v>
      </c>
      <c r="ED31" s="84"/>
      <c r="EE31" s="85">
        <f t="shared" si="37"/>
        <v>105</v>
      </c>
      <c r="EF31" s="84"/>
      <c r="EG31" s="84"/>
      <c r="EH31" s="84"/>
      <c r="EI31" s="84"/>
      <c r="EJ31" s="85">
        <f t="shared" si="38"/>
        <v>90</v>
      </c>
      <c r="EK31" s="84"/>
      <c r="EL31" s="84"/>
      <c r="EM31" s="85">
        <f t="shared" si="39"/>
        <v>0</v>
      </c>
      <c r="EN31" s="84"/>
      <c r="EO31" s="85">
        <f t="shared" si="40"/>
        <v>105</v>
      </c>
      <c r="EP31" s="84"/>
      <c r="EQ31" s="84"/>
      <c r="ER31" s="84"/>
      <c r="ES31" s="84"/>
      <c r="ET31" s="85">
        <f t="shared" si="41"/>
        <v>90</v>
      </c>
      <c r="EU31" s="84"/>
      <c r="EV31" s="84"/>
      <c r="EW31" s="85">
        <f t="shared" si="42"/>
        <v>0</v>
      </c>
      <c r="EX31" s="84"/>
      <c r="EY31" s="85">
        <f t="shared" si="43"/>
        <v>105</v>
      </c>
      <c r="EZ31" s="84"/>
      <c r="FA31" s="84"/>
      <c r="FB31" s="84"/>
      <c r="FC31" s="84"/>
      <c r="FD31" s="85">
        <f t="shared" si="44"/>
        <v>90</v>
      </c>
      <c r="FE31" s="84"/>
      <c r="FF31" s="84"/>
      <c r="FG31" s="85">
        <f t="shared" si="45"/>
        <v>0</v>
      </c>
      <c r="FH31" s="84"/>
      <c r="FI31" s="85">
        <f t="shared" si="46"/>
        <v>105</v>
      </c>
      <c r="FJ31" s="84"/>
      <c r="FK31" s="84"/>
      <c r="FL31" s="84"/>
      <c r="FM31" s="84"/>
      <c r="FN31" s="85">
        <f t="shared" si="47"/>
        <v>90</v>
      </c>
      <c r="FO31" s="84"/>
      <c r="FP31" s="84"/>
      <c r="FQ31" s="85">
        <f t="shared" si="48"/>
        <v>0</v>
      </c>
      <c r="FR31" s="84"/>
      <c r="FS31" s="85">
        <f t="shared" si="49"/>
        <v>105</v>
      </c>
      <c r="FT31" s="84"/>
      <c r="FU31" s="86"/>
      <c r="FV31" s="86"/>
      <c r="FW31" s="84"/>
      <c r="FX31" s="84">
        <v>5</v>
      </c>
      <c r="FY31" s="84"/>
      <c r="FZ31" s="85">
        <f t="shared" si="50"/>
        <v>65</v>
      </c>
      <c r="GA31" s="84"/>
      <c r="GB31" s="84"/>
      <c r="GC31" s="85">
        <f t="shared" si="51"/>
        <v>0</v>
      </c>
      <c r="GD31" s="84">
        <v>105</v>
      </c>
      <c r="GE31" s="85">
        <f t="shared" si="60"/>
        <v>0</v>
      </c>
      <c r="GF31" s="84"/>
      <c r="GG31" s="84"/>
      <c r="GH31" s="84">
        <v>5</v>
      </c>
      <c r="GI31" s="84"/>
      <c r="GJ31" s="85">
        <f t="shared" si="53"/>
        <v>70</v>
      </c>
      <c r="GK31" s="84"/>
      <c r="GL31" s="84"/>
      <c r="GM31" s="85">
        <f t="shared" si="54"/>
        <v>0</v>
      </c>
      <c r="GN31" s="84"/>
      <c r="GO31" s="85">
        <f t="shared" si="55"/>
        <v>0</v>
      </c>
      <c r="GP31" s="84"/>
      <c r="GQ31" s="84"/>
      <c r="GR31" s="84"/>
      <c r="GS31" s="84"/>
      <c r="GT31" s="85">
        <f t="shared" si="56"/>
        <v>70</v>
      </c>
      <c r="GU31" s="84"/>
      <c r="GV31" s="84"/>
      <c r="GW31" s="85">
        <f t="shared" si="57"/>
        <v>0</v>
      </c>
      <c r="GX31" s="84"/>
      <c r="GY31" s="85">
        <f t="shared" si="58"/>
        <v>0</v>
      </c>
      <c r="GZ31" s="84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</row>
    <row r="32" spans="1:560" s="70" customFormat="1" ht="18" thickTop="1" thickBot="1">
      <c r="A32" s="69">
        <v>26</v>
      </c>
      <c r="B32" s="77">
        <v>22</v>
      </c>
      <c r="C32" s="77">
        <v>22</v>
      </c>
      <c r="D32" s="220" t="s">
        <v>227</v>
      </c>
      <c r="E32" s="231">
        <v>0</v>
      </c>
      <c r="F32" s="227">
        <v>10</v>
      </c>
      <c r="G32" s="231"/>
      <c r="H32" s="232">
        <f t="shared" si="0"/>
        <v>10</v>
      </c>
      <c r="I32" s="233"/>
      <c r="J32" s="233"/>
      <c r="K32" s="234"/>
      <c r="L32" s="233"/>
      <c r="M32" s="232">
        <f t="shared" si="1"/>
        <v>0</v>
      </c>
      <c r="N32" s="233"/>
      <c r="O32" s="217"/>
      <c r="P32" s="233"/>
      <c r="Q32" s="231">
        <v>5</v>
      </c>
      <c r="R32" s="233"/>
      <c r="S32" s="232">
        <f t="shared" si="2"/>
        <v>15</v>
      </c>
      <c r="T32" s="231"/>
      <c r="U32" s="231"/>
      <c r="V32" s="232">
        <f t="shared" si="3"/>
        <v>0</v>
      </c>
      <c r="W32" s="231"/>
      <c r="X32" s="232">
        <f t="shared" si="4"/>
        <v>0</v>
      </c>
      <c r="Y32" s="232"/>
      <c r="Z32" s="231"/>
      <c r="AA32" s="245"/>
      <c r="AB32" s="87">
        <v>5</v>
      </c>
      <c r="AC32" s="87"/>
      <c r="AD32" s="88">
        <f t="shared" si="5"/>
        <v>20</v>
      </c>
      <c r="AE32" s="87">
        <v>100</v>
      </c>
      <c r="AF32" s="87">
        <v>15</v>
      </c>
      <c r="AG32" s="88">
        <f t="shared" si="61"/>
        <v>115</v>
      </c>
      <c r="AH32" s="87"/>
      <c r="AI32" s="88">
        <f t="shared" si="62"/>
        <v>115</v>
      </c>
      <c r="AJ32" s="87"/>
      <c r="AK32" s="87"/>
      <c r="AL32" s="87">
        <v>5</v>
      </c>
      <c r="AM32" s="87"/>
      <c r="AN32" s="88">
        <f t="shared" si="8"/>
        <v>25</v>
      </c>
      <c r="AO32" s="87"/>
      <c r="AP32" s="87"/>
      <c r="AQ32" s="88">
        <f t="shared" si="9"/>
        <v>0</v>
      </c>
      <c r="AR32" s="87">
        <v>5</v>
      </c>
      <c r="AS32" s="88">
        <f t="shared" si="10"/>
        <v>110</v>
      </c>
      <c r="AT32" s="87"/>
      <c r="AU32" s="87"/>
      <c r="AV32" s="87">
        <v>5</v>
      </c>
      <c r="AW32" s="87"/>
      <c r="AX32" s="88">
        <f t="shared" si="11"/>
        <v>30</v>
      </c>
      <c r="AY32" s="87"/>
      <c r="AZ32" s="87"/>
      <c r="BA32" s="88">
        <f t="shared" si="12"/>
        <v>0</v>
      </c>
      <c r="BB32" s="87">
        <v>5</v>
      </c>
      <c r="BC32" s="88">
        <f t="shared" si="13"/>
        <v>105</v>
      </c>
      <c r="BD32" s="87"/>
      <c r="BE32" s="87"/>
      <c r="BF32" s="87">
        <v>5</v>
      </c>
      <c r="BG32" s="87"/>
      <c r="BH32" s="88">
        <f t="shared" si="14"/>
        <v>35</v>
      </c>
      <c r="BI32" s="87">
        <v>100</v>
      </c>
      <c r="BJ32" s="87">
        <v>15</v>
      </c>
      <c r="BK32" s="88">
        <f t="shared" si="15"/>
        <v>115</v>
      </c>
      <c r="BL32" s="87">
        <v>105</v>
      </c>
      <c r="BM32" s="88">
        <f t="shared" si="59"/>
        <v>115</v>
      </c>
      <c r="BN32" s="87"/>
      <c r="BO32" s="87"/>
      <c r="BP32" s="87">
        <v>5</v>
      </c>
      <c r="BQ32" s="87"/>
      <c r="BR32" s="88">
        <f t="shared" si="17"/>
        <v>40</v>
      </c>
      <c r="BS32" s="87"/>
      <c r="BT32" s="87"/>
      <c r="BU32" s="88">
        <f t="shared" si="18"/>
        <v>0</v>
      </c>
      <c r="BV32" s="87">
        <v>5</v>
      </c>
      <c r="BW32" s="88">
        <f t="shared" si="19"/>
        <v>110</v>
      </c>
      <c r="BX32" s="87"/>
      <c r="BY32" s="87"/>
      <c r="BZ32" s="87">
        <v>5</v>
      </c>
      <c r="CA32" s="87"/>
      <c r="CB32" s="88">
        <f t="shared" si="20"/>
        <v>45</v>
      </c>
      <c r="CC32" s="87"/>
      <c r="CD32" s="87"/>
      <c r="CE32" s="88">
        <f t="shared" si="21"/>
        <v>0</v>
      </c>
      <c r="CF32" s="87">
        <v>5</v>
      </c>
      <c r="CG32" s="88">
        <f t="shared" si="22"/>
        <v>105</v>
      </c>
      <c r="CH32" s="87"/>
      <c r="CI32" s="87"/>
      <c r="CJ32" s="87">
        <v>5</v>
      </c>
      <c r="CK32" s="87"/>
      <c r="CL32" s="88">
        <f t="shared" si="23"/>
        <v>50</v>
      </c>
      <c r="CM32" s="87">
        <v>100</v>
      </c>
      <c r="CN32" s="87">
        <v>15</v>
      </c>
      <c r="CO32" s="88">
        <f t="shared" si="24"/>
        <v>115</v>
      </c>
      <c r="CP32" s="87">
        <v>105</v>
      </c>
      <c r="CQ32" s="88">
        <f t="shared" si="25"/>
        <v>115</v>
      </c>
      <c r="CR32" s="87"/>
      <c r="CS32" s="87"/>
      <c r="CT32" s="87">
        <v>5</v>
      </c>
      <c r="CU32" s="87"/>
      <c r="CV32" s="88">
        <f t="shared" si="26"/>
        <v>55</v>
      </c>
      <c r="CW32" s="87"/>
      <c r="CX32" s="87"/>
      <c r="CY32" s="88">
        <f t="shared" si="27"/>
        <v>0</v>
      </c>
      <c r="CZ32" s="87">
        <v>5</v>
      </c>
      <c r="DA32" s="88">
        <f t="shared" si="28"/>
        <v>110</v>
      </c>
      <c r="DB32" s="87"/>
      <c r="DC32" s="87"/>
      <c r="DD32" s="87">
        <v>5</v>
      </c>
      <c r="DE32" s="87"/>
      <c r="DF32" s="88">
        <f t="shared" si="29"/>
        <v>60</v>
      </c>
      <c r="DG32" s="87"/>
      <c r="DH32" s="87"/>
      <c r="DI32" s="88">
        <f t="shared" si="30"/>
        <v>0</v>
      </c>
      <c r="DJ32" s="87">
        <v>105</v>
      </c>
      <c r="DK32" s="88">
        <f>DA32+DG32+DH32-DJ32</f>
        <v>5</v>
      </c>
      <c r="DL32" s="87"/>
      <c r="DM32" s="87"/>
      <c r="DN32" s="87">
        <v>5</v>
      </c>
      <c r="DO32" s="87"/>
      <c r="DP32" s="88">
        <f t="shared" si="32"/>
        <v>65</v>
      </c>
      <c r="DQ32" s="87"/>
      <c r="DR32" s="87"/>
      <c r="DS32" s="88">
        <f t="shared" si="33"/>
        <v>0</v>
      </c>
      <c r="DT32" s="87"/>
      <c r="DU32" s="88">
        <f t="shared" si="34"/>
        <v>5</v>
      </c>
      <c r="DV32" s="87"/>
      <c r="DW32" s="87"/>
      <c r="DX32" s="87"/>
      <c r="DY32" s="87"/>
      <c r="DZ32" s="88">
        <f t="shared" si="35"/>
        <v>65</v>
      </c>
      <c r="EA32" s="87"/>
      <c r="EB32" s="87"/>
      <c r="EC32" s="88">
        <f t="shared" si="36"/>
        <v>0</v>
      </c>
      <c r="ED32" s="87"/>
      <c r="EE32" s="88">
        <f t="shared" si="37"/>
        <v>5</v>
      </c>
      <c r="EF32" s="87"/>
      <c r="EG32" s="87"/>
      <c r="EH32" s="87"/>
      <c r="EI32" s="87"/>
      <c r="EJ32" s="88">
        <f t="shared" si="38"/>
        <v>65</v>
      </c>
      <c r="EK32" s="87"/>
      <c r="EL32" s="87"/>
      <c r="EM32" s="88">
        <f t="shared" si="39"/>
        <v>0</v>
      </c>
      <c r="EN32" s="87"/>
      <c r="EO32" s="88">
        <f t="shared" si="40"/>
        <v>5</v>
      </c>
      <c r="EP32" s="87"/>
      <c r="EQ32" s="87"/>
      <c r="ER32" s="87"/>
      <c r="ES32" s="87"/>
      <c r="ET32" s="88">
        <f t="shared" si="41"/>
        <v>65</v>
      </c>
      <c r="EU32" s="87"/>
      <c r="EV32" s="87"/>
      <c r="EW32" s="88">
        <f t="shared" si="42"/>
        <v>0</v>
      </c>
      <c r="EX32" s="87"/>
      <c r="EY32" s="88">
        <f t="shared" si="43"/>
        <v>5</v>
      </c>
      <c r="EZ32" s="87"/>
      <c r="FA32" s="87"/>
      <c r="FB32" s="87"/>
      <c r="FC32" s="87"/>
      <c r="FD32" s="88">
        <f t="shared" si="44"/>
        <v>65</v>
      </c>
      <c r="FE32" s="87"/>
      <c r="FF32" s="87"/>
      <c r="FG32" s="88">
        <f t="shared" si="45"/>
        <v>0</v>
      </c>
      <c r="FH32" s="87"/>
      <c r="FI32" s="88">
        <f t="shared" si="46"/>
        <v>5</v>
      </c>
      <c r="FJ32" s="87"/>
      <c r="FK32" s="87"/>
      <c r="FL32" s="87"/>
      <c r="FM32" s="87"/>
      <c r="FN32" s="88">
        <f t="shared" si="47"/>
        <v>65</v>
      </c>
      <c r="FO32" s="87"/>
      <c r="FP32" s="87"/>
      <c r="FQ32" s="88">
        <f t="shared" si="48"/>
        <v>0</v>
      </c>
      <c r="FR32" s="87"/>
      <c r="FS32" s="88">
        <f t="shared" si="49"/>
        <v>5</v>
      </c>
      <c r="FT32" s="87"/>
      <c r="FU32" s="90"/>
      <c r="FV32" s="90"/>
      <c r="FW32" s="87"/>
      <c r="FX32" s="84">
        <v>5</v>
      </c>
      <c r="FY32" s="87"/>
      <c r="FZ32" s="88">
        <f t="shared" si="50"/>
        <v>65</v>
      </c>
      <c r="GA32" s="87"/>
      <c r="GB32" s="87"/>
      <c r="GC32" s="88">
        <f t="shared" si="51"/>
        <v>0</v>
      </c>
      <c r="GD32" s="87"/>
      <c r="GE32" s="88">
        <f t="shared" si="60"/>
        <v>5</v>
      </c>
      <c r="GF32" s="87"/>
      <c r="GG32" s="87"/>
      <c r="GH32" s="84">
        <v>5</v>
      </c>
      <c r="GI32" s="87"/>
      <c r="GJ32" s="85">
        <f t="shared" si="53"/>
        <v>70</v>
      </c>
      <c r="GK32" s="87"/>
      <c r="GL32" s="87"/>
      <c r="GM32" s="88">
        <f t="shared" si="54"/>
        <v>0</v>
      </c>
      <c r="GN32" s="87"/>
      <c r="GO32" s="85">
        <f t="shared" si="55"/>
        <v>5</v>
      </c>
      <c r="GP32" s="87"/>
      <c r="GQ32" s="87"/>
      <c r="GR32" s="84"/>
      <c r="GS32" s="87"/>
      <c r="GT32" s="85">
        <f t="shared" si="56"/>
        <v>70</v>
      </c>
      <c r="GU32" s="87"/>
      <c r="GV32" s="87"/>
      <c r="GW32" s="88">
        <f t="shared" si="57"/>
        <v>0</v>
      </c>
      <c r="GX32" s="87"/>
      <c r="GY32" s="85">
        <f t="shared" si="58"/>
        <v>5</v>
      </c>
      <c r="GZ32" s="87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</row>
    <row r="33" spans="1:560" s="66" customFormat="1" ht="18" thickTop="1" thickBot="1">
      <c r="A33" s="65">
        <v>27</v>
      </c>
      <c r="B33" s="75">
        <v>23</v>
      </c>
      <c r="C33" s="75">
        <v>23</v>
      </c>
      <c r="D33" s="221" t="s">
        <v>228</v>
      </c>
      <c r="E33" s="227"/>
      <c r="F33" s="227">
        <v>10</v>
      </c>
      <c r="G33" s="227"/>
      <c r="H33" s="228">
        <f t="shared" si="0"/>
        <v>10</v>
      </c>
      <c r="I33" s="229"/>
      <c r="J33" s="229"/>
      <c r="K33" s="230"/>
      <c r="L33" s="229"/>
      <c r="M33" s="228">
        <f t="shared" si="1"/>
        <v>0</v>
      </c>
      <c r="N33" s="229"/>
      <c r="O33" s="217"/>
      <c r="P33" s="229"/>
      <c r="Q33" s="227">
        <v>5</v>
      </c>
      <c r="R33" s="229"/>
      <c r="S33" s="228">
        <f t="shared" si="2"/>
        <v>15</v>
      </c>
      <c r="T33" s="227"/>
      <c r="U33" s="227"/>
      <c r="V33" s="228">
        <f t="shared" si="3"/>
        <v>0</v>
      </c>
      <c r="W33" s="227"/>
      <c r="X33" s="228">
        <f t="shared" si="4"/>
        <v>0</v>
      </c>
      <c r="Y33" s="228"/>
      <c r="Z33" s="227"/>
      <c r="AA33" s="244"/>
      <c r="AB33" s="84">
        <v>5</v>
      </c>
      <c r="AC33" s="84"/>
      <c r="AD33" s="85">
        <f t="shared" si="5"/>
        <v>20</v>
      </c>
      <c r="AE33" s="84"/>
      <c r="AF33" s="84"/>
      <c r="AG33" s="85">
        <f t="shared" si="61"/>
        <v>0</v>
      </c>
      <c r="AH33" s="84"/>
      <c r="AI33" s="85">
        <f t="shared" si="62"/>
        <v>0</v>
      </c>
      <c r="AJ33" s="84"/>
      <c r="AK33" s="84"/>
      <c r="AL33" s="84">
        <v>5</v>
      </c>
      <c r="AM33" s="84"/>
      <c r="AN33" s="85">
        <f t="shared" si="8"/>
        <v>25</v>
      </c>
      <c r="AO33" s="84"/>
      <c r="AP33" s="84"/>
      <c r="AQ33" s="85">
        <f t="shared" si="9"/>
        <v>0</v>
      </c>
      <c r="AR33" s="84"/>
      <c r="AS33" s="85">
        <f t="shared" si="10"/>
        <v>0</v>
      </c>
      <c r="AT33" s="84"/>
      <c r="AU33" s="84"/>
      <c r="AV33" s="84">
        <v>5</v>
      </c>
      <c r="AW33" s="84"/>
      <c r="AX33" s="85">
        <f t="shared" si="11"/>
        <v>30</v>
      </c>
      <c r="AY33" s="84"/>
      <c r="AZ33" s="84"/>
      <c r="BA33" s="85">
        <f t="shared" si="12"/>
        <v>0</v>
      </c>
      <c r="BB33" s="84"/>
      <c r="BC33" s="85">
        <f t="shared" si="13"/>
        <v>0</v>
      </c>
      <c r="BD33" s="84"/>
      <c r="BE33" s="84"/>
      <c r="BF33" s="84">
        <v>5</v>
      </c>
      <c r="BG33" s="84"/>
      <c r="BH33" s="85">
        <f t="shared" si="14"/>
        <v>35</v>
      </c>
      <c r="BI33" s="84"/>
      <c r="BJ33" s="84"/>
      <c r="BK33" s="85">
        <f t="shared" si="15"/>
        <v>0</v>
      </c>
      <c r="BL33" s="84"/>
      <c r="BM33" s="85">
        <f t="shared" si="59"/>
        <v>0</v>
      </c>
      <c r="BN33" s="84"/>
      <c r="BO33" s="84"/>
      <c r="BP33" s="84">
        <v>5</v>
      </c>
      <c r="BQ33" s="84"/>
      <c r="BR33" s="85">
        <f t="shared" si="17"/>
        <v>40</v>
      </c>
      <c r="BS33" s="84"/>
      <c r="BT33" s="84"/>
      <c r="BU33" s="85">
        <f t="shared" si="18"/>
        <v>0</v>
      </c>
      <c r="BV33" s="84"/>
      <c r="BW33" s="85">
        <f t="shared" si="19"/>
        <v>0</v>
      </c>
      <c r="BX33" s="84"/>
      <c r="BY33" s="84"/>
      <c r="BZ33" s="84">
        <v>5</v>
      </c>
      <c r="CA33" s="84"/>
      <c r="CB33" s="85">
        <f t="shared" si="20"/>
        <v>45</v>
      </c>
      <c r="CC33" s="84"/>
      <c r="CD33" s="84"/>
      <c r="CE33" s="85">
        <f t="shared" si="21"/>
        <v>0</v>
      </c>
      <c r="CF33" s="84"/>
      <c r="CG33" s="85">
        <f t="shared" si="22"/>
        <v>0</v>
      </c>
      <c r="CH33" s="84"/>
      <c r="CI33" s="84"/>
      <c r="CJ33" s="84">
        <v>5</v>
      </c>
      <c r="CK33" s="84"/>
      <c r="CL33" s="85">
        <f t="shared" si="23"/>
        <v>50</v>
      </c>
      <c r="CM33" s="84"/>
      <c r="CN33" s="84"/>
      <c r="CO33" s="85">
        <f t="shared" si="24"/>
        <v>0</v>
      </c>
      <c r="CP33" s="84"/>
      <c r="CQ33" s="85">
        <f t="shared" si="25"/>
        <v>0</v>
      </c>
      <c r="CR33" s="84"/>
      <c r="CS33" s="84"/>
      <c r="CT33" s="84">
        <v>5</v>
      </c>
      <c r="CU33" s="84"/>
      <c r="CV33" s="85">
        <f t="shared" si="26"/>
        <v>55</v>
      </c>
      <c r="CW33" s="84">
        <v>100</v>
      </c>
      <c r="CX33" s="84">
        <v>15</v>
      </c>
      <c r="CY33" s="85">
        <f t="shared" si="27"/>
        <v>115</v>
      </c>
      <c r="CZ33" s="84"/>
      <c r="DA33" s="85">
        <f t="shared" si="28"/>
        <v>115</v>
      </c>
      <c r="DB33" s="84"/>
      <c r="DC33" s="84"/>
      <c r="DD33" s="84">
        <v>5</v>
      </c>
      <c r="DE33" s="84"/>
      <c r="DF33" s="85">
        <f t="shared" si="29"/>
        <v>60</v>
      </c>
      <c r="DG33" s="84"/>
      <c r="DH33" s="84"/>
      <c r="DI33" s="85">
        <f t="shared" si="30"/>
        <v>0</v>
      </c>
      <c r="DJ33" s="84">
        <v>5</v>
      </c>
      <c r="DK33" s="85">
        <f t="shared" si="31"/>
        <v>110</v>
      </c>
      <c r="DL33" s="84"/>
      <c r="DM33" s="84"/>
      <c r="DN33" s="84">
        <v>20</v>
      </c>
      <c r="DO33" s="84"/>
      <c r="DP33" s="85">
        <f t="shared" si="32"/>
        <v>80</v>
      </c>
      <c r="DQ33" s="84"/>
      <c r="DR33" s="84"/>
      <c r="DS33" s="85">
        <f t="shared" si="33"/>
        <v>0</v>
      </c>
      <c r="DT33" s="84"/>
      <c r="DU33" s="85">
        <f t="shared" si="34"/>
        <v>110</v>
      </c>
      <c r="DV33" s="84"/>
      <c r="DW33" s="84"/>
      <c r="DX33" s="84"/>
      <c r="DY33" s="84"/>
      <c r="DZ33" s="85">
        <f t="shared" si="35"/>
        <v>80</v>
      </c>
      <c r="EA33" s="84"/>
      <c r="EB33" s="84"/>
      <c r="EC33" s="85">
        <f t="shared" si="36"/>
        <v>0</v>
      </c>
      <c r="ED33" s="84"/>
      <c r="EE33" s="85">
        <f t="shared" si="37"/>
        <v>110</v>
      </c>
      <c r="EF33" s="84"/>
      <c r="EG33" s="84"/>
      <c r="EH33" s="84"/>
      <c r="EI33" s="84"/>
      <c r="EJ33" s="85">
        <f t="shared" si="38"/>
        <v>80</v>
      </c>
      <c r="EK33" s="84"/>
      <c r="EL33" s="84"/>
      <c r="EM33" s="85">
        <f t="shared" si="39"/>
        <v>0</v>
      </c>
      <c r="EN33" s="84"/>
      <c r="EO33" s="85">
        <f t="shared" si="40"/>
        <v>110</v>
      </c>
      <c r="EP33" s="84"/>
      <c r="EQ33" s="84"/>
      <c r="ER33" s="84"/>
      <c r="ES33" s="84"/>
      <c r="ET33" s="85">
        <f t="shared" si="41"/>
        <v>80</v>
      </c>
      <c r="EU33" s="84"/>
      <c r="EV33" s="84"/>
      <c r="EW33" s="85">
        <f t="shared" si="42"/>
        <v>0</v>
      </c>
      <c r="EX33" s="84"/>
      <c r="EY33" s="85">
        <f t="shared" si="43"/>
        <v>110</v>
      </c>
      <c r="EZ33" s="84"/>
      <c r="FA33" s="84"/>
      <c r="FB33" s="84"/>
      <c r="FC33" s="84"/>
      <c r="FD33" s="85">
        <f t="shared" si="44"/>
        <v>80</v>
      </c>
      <c r="FE33" s="84"/>
      <c r="FF33" s="84"/>
      <c r="FG33" s="85">
        <f t="shared" si="45"/>
        <v>0</v>
      </c>
      <c r="FH33" s="84"/>
      <c r="FI33" s="85">
        <f t="shared" si="46"/>
        <v>110</v>
      </c>
      <c r="FJ33" s="84"/>
      <c r="FK33" s="84"/>
      <c r="FL33" s="84"/>
      <c r="FM33" s="84"/>
      <c r="FN33" s="85">
        <f t="shared" si="47"/>
        <v>80</v>
      </c>
      <c r="FO33" s="84"/>
      <c r="FP33" s="84"/>
      <c r="FQ33" s="85">
        <f t="shared" si="48"/>
        <v>0</v>
      </c>
      <c r="FR33" s="84"/>
      <c r="FS33" s="85">
        <f t="shared" si="49"/>
        <v>110</v>
      </c>
      <c r="FT33" s="84"/>
      <c r="FU33" s="86"/>
      <c r="FV33" s="86"/>
      <c r="FW33" s="84"/>
      <c r="FX33" s="84">
        <v>5</v>
      </c>
      <c r="FY33" s="84"/>
      <c r="FZ33" s="85">
        <f t="shared" si="50"/>
        <v>65</v>
      </c>
      <c r="GA33" s="84"/>
      <c r="GB33" s="84"/>
      <c r="GC33" s="85">
        <f t="shared" si="51"/>
        <v>0</v>
      </c>
      <c r="GD33" s="84">
        <v>5</v>
      </c>
      <c r="GE33" s="85">
        <f t="shared" si="60"/>
        <v>105</v>
      </c>
      <c r="GF33" s="84"/>
      <c r="GG33" s="84"/>
      <c r="GH33" s="84">
        <v>5</v>
      </c>
      <c r="GI33" s="84"/>
      <c r="GJ33" s="85">
        <f t="shared" si="53"/>
        <v>70</v>
      </c>
      <c r="GK33" s="84">
        <v>100</v>
      </c>
      <c r="GL33" s="84">
        <v>15</v>
      </c>
      <c r="GM33" s="85">
        <f t="shared" si="54"/>
        <v>115</v>
      </c>
      <c r="GN33" s="84">
        <v>105</v>
      </c>
      <c r="GO33" s="85">
        <f t="shared" si="55"/>
        <v>115</v>
      </c>
      <c r="GP33" s="84"/>
      <c r="GQ33" s="84"/>
      <c r="GR33" s="84"/>
      <c r="GS33" s="84"/>
      <c r="GT33" s="85">
        <f t="shared" si="56"/>
        <v>70</v>
      </c>
      <c r="GU33" s="84"/>
      <c r="GV33" s="84"/>
      <c r="GW33" s="85">
        <f t="shared" si="57"/>
        <v>0</v>
      </c>
      <c r="GX33" s="84"/>
      <c r="GY33" s="85">
        <f t="shared" si="58"/>
        <v>115</v>
      </c>
      <c r="GZ33" s="84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</row>
    <row r="34" spans="1:560" s="70" customFormat="1" ht="18" thickTop="1" thickBot="1">
      <c r="A34" s="69">
        <v>29</v>
      </c>
      <c r="B34" s="77">
        <v>24</v>
      </c>
      <c r="C34" s="77">
        <v>24</v>
      </c>
      <c r="D34" s="220" t="s">
        <v>229</v>
      </c>
      <c r="E34" s="231">
        <v>0</v>
      </c>
      <c r="F34" s="227">
        <v>10</v>
      </c>
      <c r="G34" s="231"/>
      <c r="H34" s="232">
        <f t="shared" si="0"/>
        <v>10</v>
      </c>
      <c r="I34" s="233">
        <v>100</v>
      </c>
      <c r="J34" s="233">
        <v>15</v>
      </c>
      <c r="K34" s="234">
        <f>+I34+J34</f>
        <v>115</v>
      </c>
      <c r="L34" s="233"/>
      <c r="M34" s="232">
        <f>+I34+J34-L34</f>
        <v>115</v>
      </c>
      <c r="N34" s="233"/>
      <c r="O34" s="217"/>
      <c r="P34" s="233"/>
      <c r="Q34" s="231">
        <v>5</v>
      </c>
      <c r="R34" s="233"/>
      <c r="S34" s="232">
        <f t="shared" si="2"/>
        <v>15</v>
      </c>
      <c r="T34" s="231"/>
      <c r="U34" s="231"/>
      <c r="V34" s="232">
        <f t="shared" si="3"/>
        <v>0</v>
      </c>
      <c r="W34" s="231">
        <v>5</v>
      </c>
      <c r="X34" s="232">
        <f t="shared" si="4"/>
        <v>110</v>
      </c>
      <c r="Y34" s="232"/>
      <c r="Z34" s="231"/>
      <c r="AA34" s="245"/>
      <c r="AB34" s="87">
        <v>5</v>
      </c>
      <c r="AC34" s="87"/>
      <c r="AD34" s="88">
        <f t="shared" si="5"/>
        <v>20</v>
      </c>
      <c r="AE34" s="87"/>
      <c r="AF34" s="87"/>
      <c r="AG34" s="88">
        <f t="shared" si="61"/>
        <v>0</v>
      </c>
      <c r="AH34" s="87">
        <v>5</v>
      </c>
      <c r="AI34" s="88">
        <f t="shared" si="62"/>
        <v>105</v>
      </c>
      <c r="AJ34" s="87"/>
      <c r="AK34" s="87"/>
      <c r="AL34" s="87">
        <v>5</v>
      </c>
      <c r="AM34" s="87"/>
      <c r="AN34" s="88">
        <f t="shared" si="8"/>
        <v>25</v>
      </c>
      <c r="AO34" s="87">
        <v>100</v>
      </c>
      <c r="AP34" s="87">
        <v>15</v>
      </c>
      <c r="AQ34" s="88">
        <f t="shared" si="9"/>
        <v>115</v>
      </c>
      <c r="AR34" s="87">
        <v>105</v>
      </c>
      <c r="AS34" s="88">
        <f t="shared" si="10"/>
        <v>115</v>
      </c>
      <c r="AT34" s="87"/>
      <c r="AU34" s="87"/>
      <c r="AV34" s="87">
        <v>5</v>
      </c>
      <c r="AW34" s="87"/>
      <c r="AX34" s="88">
        <f t="shared" si="11"/>
        <v>30</v>
      </c>
      <c r="AY34" s="87"/>
      <c r="AZ34" s="87"/>
      <c r="BA34" s="88">
        <f t="shared" si="12"/>
        <v>0</v>
      </c>
      <c r="BB34" s="87">
        <v>5</v>
      </c>
      <c r="BC34" s="88">
        <f t="shared" si="13"/>
        <v>110</v>
      </c>
      <c r="BD34" s="87"/>
      <c r="BE34" s="87"/>
      <c r="BF34" s="87">
        <v>5</v>
      </c>
      <c r="BG34" s="87"/>
      <c r="BH34" s="88">
        <f t="shared" si="14"/>
        <v>35</v>
      </c>
      <c r="BI34" s="87"/>
      <c r="BJ34" s="87"/>
      <c r="BK34" s="88">
        <f t="shared" si="15"/>
        <v>0</v>
      </c>
      <c r="BL34" s="87">
        <v>5</v>
      </c>
      <c r="BM34" s="88">
        <f t="shared" si="59"/>
        <v>105</v>
      </c>
      <c r="BN34" s="87"/>
      <c r="BO34" s="87"/>
      <c r="BP34" s="87">
        <v>5</v>
      </c>
      <c r="BQ34" s="87"/>
      <c r="BR34" s="88">
        <f t="shared" si="17"/>
        <v>40</v>
      </c>
      <c r="BS34" s="87"/>
      <c r="BT34" s="87"/>
      <c r="BU34" s="88">
        <f t="shared" si="18"/>
        <v>0</v>
      </c>
      <c r="BV34" s="87">
        <v>105</v>
      </c>
      <c r="BW34" s="88">
        <f t="shared" si="19"/>
        <v>0</v>
      </c>
      <c r="BX34" s="87"/>
      <c r="BY34" s="87"/>
      <c r="BZ34" s="87">
        <v>5</v>
      </c>
      <c r="CA34" s="87"/>
      <c r="CB34" s="88">
        <f t="shared" si="20"/>
        <v>45</v>
      </c>
      <c r="CC34" s="87"/>
      <c r="CD34" s="87"/>
      <c r="CE34" s="88">
        <f t="shared" si="21"/>
        <v>0</v>
      </c>
      <c r="CF34" s="87"/>
      <c r="CG34" s="88">
        <f t="shared" si="22"/>
        <v>0</v>
      </c>
      <c r="CH34" s="87"/>
      <c r="CI34" s="87"/>
      <c r="CJ34" s="87">
        <v>5</v>
      </c>
      <c r="CK34" s="87"/>
      <c r="CL34" s="88">
        <f t="shared" si="23"/>
        <v>50</v>
      </c>
      <c r="CM34" s="87"/>
      <c r="CN34" s="87"/>
      <c r="CO34" s="88">
        <f t="shared" si="24"/>
        <v>0</v>
      </c>
      <c r="CP34" s="87"/>
      <c r="CQ34" s="88">
        <f t="shared" si="25"/>
        <v>0</v>
      </c>
      <c r="CR34" s="87"/>
      <c r="CS34" s="87"/>
      <c r="CT34" s="87">
        <v>5</v>
      </c>
      <c r="CU34" s="87"/>
      <c r="CV34" s="88">
        <f t="shared" si="26"/>
        <v>55</v>
      </c>
      <c r="CW34" s="87"/>
      <c r="CX34" s="87"/>
      <c r="CY34" s="88">
        <f t="shared" si="27"/>
        <v>0</v>
      </c>
      <c r="CZ34" s="87"/>
      <c r="DA34" s="88">
        <f t="shared" si="28"/>
        <v>0</v>
      </c>
      <c r="DB34" s="87"/>
      <c r="DC34" s="87"/>
      <c r="DD34" s="87">
        <v>5</v>
      </c>
      <c r="DE34" s="87"/>
      <c r="DF34" s="88">
        <f t="shared" si="29"/>
        <v>60</v>
      </c>
      <c r="DG34" s="87"/>
      <c r="DH34" s="87"/>
      <c r="DI34" s="88">
        <f t="shared" si="30"/>
        <v>0</v>
      </c>
      <c r="DJ34" s="87"/>
      <c r="DK34" s="88">
        <f t="shared" si="31"/>
        <v>0</v>
      </c>
      <c r="DL34" s="87"/>
      <c r="DM34" s="87"/>
      <c r="DN34" s="87">
        <v>40</v>
      </c>
      <c r="DO34" s="87"/>
      <c r="DP34" s="88">
        <f t="shared" si="32"/>
        <v>100</v>
      </c>
      <c r="DQ34" s="87"/>
      <c r="DR34" s="87"/>
      <c r="DS34" s="88">
        <f t="shared" si="33"/>
        <v>0</v>
      </c>
      <c r="DT34" s="87"/>
      <c r="DU34" s="88">
        <f t="shared" si="34"/>
        <v>0</v>
      </c>
      <c r="DV34" s="87"/>
      <c r="DW34" s="87"/>
      <c r="DX34" s="87"/>
      <c r="DY34" s="87"/>
      <c r="DZ34" s="88">
        <f t="shared" si="35"/>
        <v>100</v>
      </c>
      <c r="EA34" s="87"/>
      <c r="EB34" s="87"/>
      <c r="EC34" s="88">
        <f t="shared" si="36"/>
        <v>0</v>
      </c>
      <c r="ED34" s="87"/>
      <c r="EE34" s="88">
        <f t="shared" si="37"/>
        <v>0</v>
      </c>
      <c r="EF34" s="87"/>
      <c r="EG34" s="87"/>
      <c r="EH34" s="87"/>
      <c r="EI34" s="87"/>
      <c r="EJ34" s="88">
        <f t="shared" si="38"/>
        <v>100</v>
      </c>
      <c r="EK34" s="87"/>
      <c r="EL34" s="87"/>
      <c r="EM34" s="88">
        <f t="shared" si="39"/>
        <v>0</v>
      </c>
      <c r="EN34" s="87"/>
      <c r="EO34" s="88">
        <f t="shared" si="40"/>
        <v>0</v>
      </c>
      <c r="EP34" s="87"/>
      <c r="EQ34" s="87"/>
      <c r="ER34" s="87"/>
      <c r="ES34" s="87"/>
      <c r="ET34" s="88">
        <f t="shared" si="41"/>
        <v>100</v>
      </c>
      <c r="EU34" s="87"/>
      <c r="EV34" s="87"/>
      <c r="EW34" s="88">
        <f t="shared" si="42"/>
        <v>0</v>
      </c>
      <c r="EX34" s="87"/>
      <c r="EY34" s="88">
        <f t="shared" si="43"/>
        <v>0</v>
      </c>
      <c r="EZ34" s="87"/>
      <c r="FA34" s="87"/>
      <c r="FB34" s="87"/>
      <c r="FC34" s="87"/>
      <c r="FD34" s="88">
        <f t="shared" si="44"/>
        <v>100</v>
      </c>
      <c r="FE34" s="87"/>
      <c r="FF34" s="87"/>
      <c r="FG34" s="88">
        <f t="shared" si="45"/>
        <v>0</v>
      </c>
      <c r="FH34" s="87"/>
      <c r="FI34" s="88">
        <f t="shared" si="46"/>
        <v>0</v>
      </c>
      <c r="FJ34" s="87"/>
      <c r="FK34" s="87"/>
      <c r="FL34" s="87"/>
      <c r="FM34" s="87"/>
      <c r="FN34" s="88">
        <f t="shared" si="47"/>
        <v>100</v>
      </c>
      <c r="FO34" s="87"/>
      <c r="FP34" s="87"/>
      <c r="FQ34" s="88">
        <f t="shared" si="48"/>
        <v>0</v>
      </c>
      <c r="FR34" s="87"/>
      <c r="FS34" s="88">
        <f t="shared" si="49"/>
        <v>0</v>
      </c>
      <c r="FT34" s="87"/>
      <c r="FU34" s="90"/>
      <c r="FV34" s="90"/>
      <c r="FW34" s="87"/>
      <c r="FX34" s="84">
        <v>5</v>
      </c>
      <c r="FY34" s="87"/>
      <c r="FZ34" s="88">
        <f t="shared" si="50"/>
        <v>65</v>
      </c>
      <c r="GA34" s="87"/>
      <c r="GB34" s="87"/>
      <c r="GC34" s="88">
        <f t="shared" si="51"/>
        <v>0</v>
      </c>
      <c r="GD34" s="87"/>
      <c r="GE34" s="88">
        <f t="shared" si="60"/>
        <v>0</v>
      </c>
      <c r="GF34" s="87"/>
      <c r="GG34" s="87"/>
      <c r="GH34" s="84">
        <v>5</v>
      </c>
      <c r="GI34" s="87"/>
      <c r="GJ34" s="85">
        <f t="shared" si="53"/>
        <v>70</v>
      </c>
      <c r="GK34" s="87"/>
      <c r="GL34" s="87"/>
      <c r="GM34" s="88">
        <f t="shared" si="54"/>
        <v>0</v>
      </c>
      <c r="GN34" s="87"/>
      <c r="GO34" s="85">
        <f t="shared" si="55"/>
        <v>0</v>
      </c>
      <c r="GP34" s="87"/>
      <c r="GQ34" s="87"/>
      <c r="GR34" s="84"/>
      <c r="GS34" s="87"/>
      <c r="GT34" s="85">
        <f t="shared" si="56"/>
        <v>70</v>
      </c>
      <c r="GU34" s="87"/>
      <c r="GV34" s="87"/>
      <c r="GW34" s="88">
        <f t="shared" si="57"/>
        <v>0</v>
      </c>
      <c r="GX34" s="87"/>
      <c r="GY34" s="85">
        <f t="shared" si="58"/>
        <v>0</v>
      </c>
      <c r="GZ34" s="87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</row>
    <row r="35" spans="1:560" s="66" customFormat="1" ht="18" thickTop="1" thickBot="1">
      <c r="A35" s="65">
        <v>30</v>
      </c>
      <c r="B35" s="75">
        <v>25</v>
      </c>
      <c r="C35" s="76">
        <v>25</v>
      </c>
      <c r="D35" s="221" t="s">
        <v>230</v>
      </c>
      <c r="E35" s="227">
        <v>0</v>
      </c>
      <c r="F35" s="227">
        <v>10</v>
      </c>
      <c r="G35" s="227"/>
      <c r="H35" s="228">
        <f t="shared" si="0"/>
        <v>10</v>
      </c>
      <c r="I35" s="229"/>
      <c r="J35" s="229"/>
      <c r="K35" s="230"/>
      <c r="L35" s="229"/>
      <c r="M35" s="228"/>
      <c r="N35" s="229"/>
      <c r="O35" s="217"/>
      <c r="P35" s="229"/>
      <c r="Q35" s="227">
        <v>5</v>
      </c>
      <c r="R35" s="229"/>
      <c r="S35" s="228">
        <f t="shared" si="2"/>
        <v>15</v>
      </c>
      <c r="T35" s="227"/>
      <c r="U35" s="227"/>
      <c r="V35" s="228">
        <f t="shared" si="3"/>
        <v>0</v>
      </c>
      <c r="W35" s="227"/>
      <c r="X35" s="228">
        <f t="shared" si="4"/>
        <v>0</v>
      </c>
      <c r="Y35" s="228"/>
      <c r="Z35" s="227"/>
      <c r="AA35" s="244"/>
      <c r="AB35" s="84">
        <v>5</v>
      </c>
      <c r="AC35" s="84"/>
      <c r="AD35" s="85">
        <f t="shared" si="5"/>
        <v>20</v>
      </c>
      <c r="AE35" s="84"/>
      <c r="AF35" s="84"/>
      <c r="AG35" s="85">
        <f t="shared" si="61"/>
        <v>0</v>
      </c>
      <c r="AH35" s="84"/>
      <c r="AI35" s="85">
        <f t="shared" si="62"/>
        <v>0</v>
      </c>
      <c r="AJ35" s="84"/>
      <c r="AK35" s="84"/>
      <c r="AL35" s="84">
        <v>5</v>
      </c>
      <c r="AM35" s="84"/>
      <c r="AN35" s="85">
        <f t="shared" si="8"/>
        <v>25</v>
      </c>
      <c r="AO35" s="84"/>
      <c r="AP35" s="84"/>
      <c r="AQ35" s="85">
        <f t="shared" si="9"/>
        <v>0</v>
      </c>
      <c r="AR35" s="84"/>
      <c r="AS35" s="85">
        <f t="shared" si="10"/>
        <v>0</v>
      </c>
      <c r="AT35" s="84"/>
      <c r="AU35" s="84"/>
      <c r="AV35" s="84">
        <v>5</v>
      </c>
      <c r="AW35" s="84"/>
      <c r="AX35" s="85">
        <f t="shared" si="11"/>
        <v>30</v>
      </c>
      <c r="AY35" s="84"/>
      <c r="AZ35" s="84"/>
      <c r="BA35" s="85">
        <f t="shared" si="12"/>
        <v>0</v>
      </c>
      <c r="BB35" s="84"/>
      <c r="BC35" s="85">
        <f t="shared" si="13"/>
        <v>0</v>
      </c>
      <c r="BD35" s="84"/>
      <c r="BE35" s="84"/>
      <c r="BF35" s="84">
        <v>5</v>
      </c>
      <c r="BG35" s="84"/>
      <c r="BH35" s="85">
        <f t="shared" si="14"/>
        <v>35</v>
      </c>
      <c r="BI35" s="84"/>
      <c r="BJ35" s="84"/>
      <c r="BK35" s="85">
        <f t="shared" si="15"/>
        <v>0</v>
      </c>
      <c r="BL35" s="84"/>
      <c r="BM35" s="85">
        <f t="shared" si="59"/>
        <v>0</v>
      </c>
      <c r="BN35" s="84"/>
      <c r="BO35" s="84"/>
      <c r="BP35" s="84">
        <v>5</v>
      </c>
      <c r="BQ35" s="84"/>
      <c r="BR35" s="85">
        <f t="shared" si="17"/>
        <v>40</v>
      </c>
      <c r="BS35" s="84">
        <v>200</v>
      </c>
      <c r="BT35" s="84">
        <v>30</v>
      </c>
      <c r="BU35" s="85">
        <f t="shared" si="18"/>
        <v>230</v>
      </c>
      <c r="BV35" s="84"/>
      <c r="BW35" s="85">
        <f t="shared" si="19"/>
        <v>230</v>
      </c>
      <c r="BX35" s="84"/>
      <c r="BY35" s="84"/>
      <c r="BZ35" s="84">
        <v>5</v>
      </c>
      <c r="CA35" s="84"/>
      <c r="CB35" s="85">
        <f t="shared" si="20"/>
        <v>45</v>
      </c>
      <c r="CC35" s="84"/>
      <c r="CD35" s="84"/>
      <c r="CE35" s="85">
        <f t="shared" si="21"/>
        <v>0</v>
      </c>
      <c r="CF35" s="84">
        <v>10</v>
      </c>
      <c r="CG35" s="85">
        <f t="shared" si="22"/>
        <v>220</v>
      </c>
      <c r="CH35" s="84"/>
      <c r="CI35" s="84"/>
      <c r="CJ35" s="84">
        <v>5</v>
      </c>
      <c r="CK35" s="84"/>
      <c r="CL35" s="85">
        <f t="shared" si="23"/>
        <v>50</v>
      </c>
      <c r="CM35" s="84"/>
      <c r="CN35" s="84"/>
      <c r="CO35" s="85">
        <f t="shared" si="24"/>
        <v>0</v>
      </c>
      <c r="CP35" s="84">
        <v>10</v>
      </c>
      <c r="CQ35" s="85">
        <f t="shared" si="25"/>
        <v>210</v>
      </c>
      <c r="CR35" s="84"/>
      <c r="CS35" s="84"/>
      <c r="CT35" s="84">
        <v>5</v>
      </c>
      <c r="CU35" s="84"/>
      <c r="CV35" s="85">
        <f t="shared" si="26"/>
        <v>55</v>
      </c>
      <c r="CW35" s="84">
        <v>200</v>
      </c>
      <c r="CX35" s="84">
        <v>30</v>
      </c>
      <c r="CY35" s="85">
        <f t="shared" si="27"/>
        <v>230</v>
      </c>
      <c r="CZ35" s="84">
        <v>210</v>
      </c>
      <c r="DA35" s="85">
        <f t="shared" si="28"/>
        <v>230</v>
      </c>
      <c r="DB35" s="84"/>
      <c r="DC35" s="84"/>
      <c r="DD35" s="84">
        <v>5</v>
      </c>
      <c r="DE35" s="84"/>
      <c r="DF35" s="85">
        <f t="shared" si="29"/>
        <v>60</v>
      </c>
      <c r="DG35" s="84"/>
      <c r="DH35" s="84"/>
      <c r="DI35" s="85">
        <f t="shared" si="30"/>
        <v>0</v>
      </c>
      <c r="DJ35" s="84">
        <v>10</v>
      </c>
      <c r="DK35" s="85">
        <f t="shared" si="31"/>
        <v>220</v>
      </c>
      <c r="DL35" s="84"/>
      <c r="DM35" s="84"/>
      <c r="DN35" s="84">
        <v>10</v>
      </c>
      <c r="DO35" s="84"/>
      <c r="DP35" s="85">
        <f t="shared" si="32"/>
        <v>70</v>
      </c>
      <c r="DQ35" s="84">
        <v>400</v>
      </c>
      <c r="DR35" s="84">
        <v>72</v>
      </c>
      <c r="DS35" s="85">
        <f t="shared" si="33"/>
        <v>472</v>
      </c>
      <c r="DT35" s="84"/>
      <c r="DU35" s="85">
        <f t="shared" si="34"/>
        <v>692</v>
      </c>
      <c r="DV35" s="84"/>
      <c r="DW35" s="84"/>
      <c r="DX35" s="84"/>
      <c r="DY35" s="84"/>
      <c r="DZ35" s="85">
        <f t="shared" si="35"/>
        <v>70</v>
      </c>
      <c r="EA35" s="84"/>
      <c r="EB35" s="84"/>
      <c r="EC35" s="85">
        <f t="shared" si="36"/>
        <v>0</v>
      </c>
      <c r="ED35" s="84"/>
      <c r="EE35" s="85">
        <f t="shared" si="37"/>
        <v>692</v>
      </c>
      <c r="EF35" s="84"/>
      <c r="EG35" s="84"/>
      <c r="EH35" s="84"/>
      <c r="EI35" s="84"/>
      <c r="EJ35" s="85">
        <f t="shared" si="38"/>
        <v>70</v>
      </c>
      <c r="EK35" s="84"/>
      <c r="EL35" s="84"/>
      <c r="EM35" s="85">
        <f t="shared" si="39"/>
        <v>0</v>
      </c>
      <c r="EN35" s="84"/>
      <c r="EO35" s="85">
        <f t="shared" si="40"/>
        <v>692</v>
      </c>
      <c r="EP35" s="84"/>
      <c r="EQ35" s="84"/>
      <c r="ER35" s="84"/>
      <c r="ES35" s="84"/>
      <c r="ET35" s="85">
        <f t="shared" si="41"/>
        <v>70</v>
      </c>
      <c r="EU35" s="84"/>
      <c r="EV35" s="84"/>
      <c r="EW35" s="85">
        <f t="shared" si="42"/>
        <v>0</v>
      </c>
      <c r="EX35" s="84"/>
      <c r="EY35" s="85">
        <f t="shared" si="43"/>
        <v>692</v>
      </c>
      <c r="EZ35" s="84"/>
      <c r="FA35" s="84"/>
      <c r="FB35" s="84"/>
      <c r="FC35" s="84"/>
      <c r="FD35" s="85">
        <f t="shared" si="44"/>
        <v>70</v>
      </c>
      <c r="FE35" s="84"/>
      <c r="FF35" s="84"/>
      <c r="FG35" s="85">
        <f t="shared" si="45"/>
        <v>0</v>
      </c>
      <c r="FH35" s="84"/>
      <c r="FI35" s="85">
        <f t="shared" si="46"/>
        <v>692</v>
      </c>
      <c r="FJ35" s="84"/>
      <c r="FK35" s="84"/>
      <c r="FL35" s="84"/>
      <c r="FM35" s="84"/>
      <c r="FN35" s="85">
        <f t="shared" si="47"/>
        <v>70</v>
      </c>
      <c r="FO35" s="84"/>
      <c r="FP35" s="84"/>
      <c r="FQ35" s="85">
        <f t="shared" si="48"/>
        <v>0</v>
      </c>
      <c r="FR35" s="84"/>
      <c r="FS35" s="85">
        <f t="shared" si="49"/>
        <v>692</v>
      </c>
      <c r="FT35" s="84"/>
      <c r="FU35" s="86"/>
      <c r="FV35" s="86"/>
      <c r="FW35" s="84"/>
      <c r="FX35" s="84">
        <v>5</v>
      </c>
      <c r="FY35" s="84"/>
      <c r="FZ35" s="85">
        <f t="shared" si="50"/>
        <v>65</v>
      </c>
      <c r="GA35" s="84"/>
      <c r="GB35" s="84"/>
      <c r="GC35" s="85">
        <f t="shared" si="51"/>
        <v>0</v>
      </c>
      <c r="GD35" s="84">
        <v>10</v>
      </c>
      <c r="GE35" s="85">
        <f t="shared" si="60"/>
        <v>210</v>
      </c>
      <c r="GF35" s="84"/>
      <c r="GG35" s="84"/>
      <c r="GH35" s="84">
        <v>5</v>
      </c>
      <c r="GI35" s="84"/>
      <c r="GJ35" s="85">
        <f t="shared" si="53"/>
        <v>70</v>
      </c>
      <c r="GK35" s="84">
        <v>200</v>
      </c>
      <c r="GL35" s="84">
        <v>30</v>
      </c>
      <c r="GM35" s="85">
        <f t="shared" si="54"/>
        <v>230</v>
      </c>
      <c r="GN35" s="84">
        <v>210</v>
      </c>
      <c r="GO35" s="85">
        <f t="shared" si="55"/>
        <v>230</v>
      </c>
      <c r="GP35" s="84"/>
      <c r="GQ35" s="84"/>
      <c r="GR35" s="84"/>
      <c r="GS35" s="84"/>
      <c r="GT35" s="85">
        <f t="shared" si="56"/>
        <v>70</v>
      </c>
      <c r="GU35" s="84"/>
      <c r="GV35" s="84"/>
      <c r="GW35" s="85">
        <f t="shared" si="57"/>
        <v>0</v>
      </c>
      <c r="GX35" s="84"/>
      <c r="GY35" s="85">
        <f t="shared" si="58"/>
        <v>230</v>
      </c>
      <c r="GZ35" s="84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</row>
    <row r="36" spans="1:560" s="72" customFormat="1" ht="18" thickTop="1" thickBot="1">
      <c r="A36" s="71"/>
      <c r="B36" s="78"/>
      <c r="C36" s="78"/>
      <c r="D36" s="223"/>
      <c r="E36" s="235">
        <f t="shared" ref="E36:N36" si="63">SUM(E11:E35)</f>
        <v>0</v>
      </c>
      <c r="F36" s="236">
        <f t="shared" si="63"/>
        <v>250</v>
      </c>
      <c r="G36" s="236"/>
      <c r="H36" s="236">
        <f t="shared" si="63"/>
        <v>250</v>
      </c>
      <c r="I36" s="237">
        <f t="shared" si="63"/>
        <v>100</v>
      </c>
      <c r="J36" s="237">
        <f t="shared" si="63"/>
        <v>15</v>
      </c>
      <c r="K36" s="238">
        <f t="shared" si="63"/>
        <v>115</v>
      </c>
      <c r="L36" s="237">
        <f t="shared" si="63"/>
        <v>0</v>
      </c>
      <c r="M36" s="239">
        <f t="shared" si="63"/>
        <v>115</v>
      </c>
      <c r="N36" s="237">
        <f t="shared" si="63"/>
        <v>0</v>
      </c>
      <c r="O36" s="218"/>
      <c r="P36" s="237"/>
      <c r="Q36" s="235">
        <f t="shared" ref="Q36:Z36" si="64">SUM(Q11:Q35)</f>
        <v>105</v>
      </c>
      <c r="R36" s="237">
        <f t="shared" si="64"/>
        <v>0</v>
      </c>
      <c r="S36" s="239">
        <f t="shared" si="64"/>
        <v>355</v>
      </c>
      <c r="T36" s="235">
        <f t="shared" si="64"/>
        <v>200</v>
      </c>
      <c r="U36" s="235">
        <f t="shared" si="64"/>
        <v>30</v>
      </c>
      <c r="V36" s="239">
        <f t="shared" si="64"/>
        <v>230</v>
      </c>
      <c r="W36" s="235">
        <f t="shared" si="64"/>
        <v>5</v>
      </c>
      <c r="X36" s="239">
        <f t="shared" si="64"/>
        <v>340</v>
      </c>
      <c r="Y36" s="239"/>
      <c r="Z36" s="235">
        <f t="shared" si="64"/>
        <v>0</v>
      </c>
      <c r="AA36" s="246"/>
      <c r="AB36" s="91">
        <f t="shared" ref="AB36:AJ36" si="65">SUM(AB11:AB35)</f>
        <v>125</v>
      </c>
      <c r="AC36" s="91">
        <f t="shared" si="65"/>
        <v>0</v>
      </c>
      <c r="AD36" s="92">
        <f t="shared" si="65"/>
        <v>480</v>
      </c>
      <c r="AE36" s="91">
        <f t="shared" si="65"/>
        <v>200</v>
      </c>
      <c r="AF36" s="91">
        <f t="shared" si="65"/>
        <v>30</v>
      </c>
      <c r="AG36" s="92">
        <f t="shared" si="65"/>
        <v>230</v>
      </c>
      <c r="AH36" s="91">
        <f t="shared" si="65"/>
        <v>15</v>
      </c>
      <c r="AI36" s="92">
        <f t="shared" si="65"/>
        <v>555</v>
      </c>
      <c r="AJ36" s="91">
        <f t="shared" si="65"/>
        <v>0</v>
      </c>
      <c r="AK36" s="91"/>
      <c r="AL36" s="91">
        <f t="shared" ref="AL36:AT36" si="66">SUM(AL11:AL35)</f>
        <v>145</v>
      </c>
      <c r="AM36" s="91">
        <f t="shared" si="66"/>
        <v>0</v>
      </c>
      <c r="AN36" s="92">
        <f t="shared" si="66"/>
        <v>625</v>
      </c>
      <c r="AO36" s="91">
        <f t="shared" si="66"/>
        <v>300</v>
      </c>
      <c r="AP36" s="91">
        <f t="shared" si="66"/>
        <v>45</v>
      </c>
      <c r="AQ36" s="92">
        <f t="shared" si="66"/>
        <v>345</v>
      </c>
      <c r="AR36" s="91">
        <f t="shared" si="66"/>
        <v>125</v>
      </c>
      <c r="AS36" s="92">
        <f t="shared" si="66"/>
        <v>775</v>
      </c>
      <c r="AT36" s="91">
        <f t="shared" si="66"/>
        <v>0</v>
      </c>
      <c r="AU36" s="91"/>
      <c r="AV36" s="91">
        <f t="shared" ref="AV36:BD36" si="67">SUM(AV11:AV35)</f>
        <v>125</v>
      </c>
      <c r="AW36" s="91">
        <f t="shared" si="67"/>
        <v>0</v>
      </c>
      <c r="AX36" s="92">
        <f t="shared" si="67"/>
        <v>750</v>
      </c>
      <c r="AY36" s="91">
        <f t="shared" si="67"/>
        <v>380</v>
      </c>
      <c r="AZ36" s="91">
        <f t="shared" si="67"/>
        <v>57</v>
      </c>
      <c r="BA36" s="92">
        <f t="shared" si="67"/>
        <v>437</v>
      </c>
      <c r="BB36" s="91">
        <f t="shared" si="67"/>
        <v>235</v>
      </c>
      <c r="BC36" s="92">
        <f t="shared" si="67"/>
        <v>977</v>
      </c>
      <c r="BD36" s="91">
        <f t="shared" si="67"/>
        <v>0</v>
      </c>
      <c r="BE36" s="91"/>
      <c r="BF36" s="91">
        <f t="shared" ref="BF36:BN36" si="68">SUM(BF11:BF35)</f>
        <v>125</v>
      </c>
      <c r="BG36" s="91">
        <f t="shared" si="68"/>
        <v>0</v>
      </c>
      <c r="BH36" s="92">
        <f t="shared" si="68"/>
        <v>875</v>
      </c>
      <c r="BI36" s="91">
        <f t="shared" si="68"/>
        <v>380</v>
      </c>
      <c r="BJ36" s="91">
        <f t="shared" si="68"/>
        <v>57</v>
      </c>
      <c r="BK36" s="92">
        <f t="shared" si="68"/>
        <v>437</v>
      </c>
      <c r="BL36" s="91">
        <f t="shared" si="68"/>
        <v>244</v>
      </c>
      <c r="BM36" s="92">
        <f t="shared" si="68"/>
        <v>1170</v>
      </c>
      <c r="BN36" s="91">
        <f t="shared" si="68"/>
        <v>0</v>
      </c>
      <c r="BO36" s="91"/>
      <c r="BP36" s="91">
        <f t="shared" ref="BP36:BX36" si="69">SUM(BP11:BP35)</f>
        <v>125</v>
      </c>
      <c r="BQ36" s="91">
        <f t="shared" si="69"/>
        <v>0</v>
      </c>
      <c r="BR36" s="92">
        <f t="shared" si="69"/>
        <v>1000</v>
      </c>
      <c r="BS36" s="91">
        <f t="shared" si="69"/>
        <v>400</v>
      </c>
      <c r="BT36" s="91">
        <f t="shared" si="69"/>
        <v>40</v>
      </c>
      <c r="BU36" s="92">
        <f t="shared" si="69"/>
        <v>440</v>
      </c>
      <c r="BV36" s="91">
        <f t="shared" si="69"/>
        <v>353</v>
      </c>
      <c r="BW36" s="92">
        <f t="shared" si="69"/>
        <v>1257</v>
      </c>
      <c r="BX36" s="91">
        <f t="shared" si="69"/>
        <v>0</v>
      </c>
      <c r="BY36" s="91"/>
      <c r="BZ36" s="91">
        <f t="shared" ref="BZ36:CH36" si="70">SUM(BZ11:BZ35)</f>
        <v>125</v>
      </c>
      <c r="CA36" s="91">
        <f t="shared" si="70"/>
        <v>0</v>
      </c>
      <c r="CB36" s="92">
        <f t="shared" si="70"/>
        <v>1125</v>
      </c>
      <c r="CC36" s="91">
        <f t="shared" si="70"/>
        <v>800</v>
      </c>
      <c r="CD36" s="91">
        <f t="shared" si="70"/>
        <v>120</v>
      </c>
      <c r="CE36" s="92">
        <f t="shared" si="70"/>
        <v>920</v>
      </c>
      <c r="CF36" s="91">
        <f t="shared" si="70"/>
        <v>638</v>
      </c>
      <c r="CG36" s="92">
        <f t="shared" si="70"/>
        <v>1539</v>
      </c>
      <c r="CH36" s="91">
        <f t="shared" si="70"/>
        <v>0</v>
      </c>
      <c r="CI36" s="91"/>
      <c r="CJ36" s="91">
        <f t="shared" ref="CJ36:CR36" si="71">SUM(CJ11:CJ35)</f>
        <v>125</v>
      </c>
      <c r="CK36" s="91">
        <f t="shared" si="71"/>
        <v>0</v>
      </c>
      <c r="CL36" s="92">
        <f t="shared" si="71"/>
        <v>1250</v>
      </c>
      <c r="CM36" s="91">
        <f t="shared" si="71"/>
        <v>600</v>
      </c>
      <c r="CN36" s="91">
        <f t="shared" si="71"/>
        <v>90</v>
      </c>
      <c r="CO36" s="92">
        <f t="shared" si="71"/>
        <v>690</v>
      </c>
      <c r="CP36" s="91">
        <f t="shared" si="71"/>
        <v>449</v>
      </c>
      <c r="CQ36" s="92">
        <f t="shared" si="71"/>
        <v>1780</v>
      </c>
      <c r="CR36" s="91">
        <f t="shared" si="71"/>
        <v>0</v>
      </c>
      <c r="CS36" s="91"/>
      <c r="CT36" s="91">
        <f>SUM(CT11:CT35)</f>
        <v>125</v>
      </c>
      <c r="CU36" s="91">
        <f>SUM(CU11:CU35)</f>
        <v>0</v>
      </c>
      <c r="CV36" s="92">
        <f>SUM(CV11:CV35)</f>
        <v>1375</v>
      </c>
      <c r="CW36" s="91">
        <f>SUM(CW11:CW35)</f>
        <v>400</v>
      </c>
      <c r="CX36" s="91"/>
      <c r="CY36" s="92">
        <f>SUM(CY11:CY35)</f>
        <v>460</v>
      </c>
      <c r="CZ36" s="91">
        <f>SUM(CZ11:CZ35)</f>
        <v>280</v>
      </c>
      <c r="DA36" s="92">
        <f>SUM(DA11:DA35)</f>
        <v>1960</v>
      </c>
      <c r="DB36" s="91">
        <f>SUM(DB11:DB35)</f>
        <v>0</v>
      </c>
      <c r="DC36" s="91"/>
      <c r="DD36" s="91">
        <f t="shared" ref="DD36:DL36" si="72">SUM(DD11:DD35)</f>
        <v>125</v>
      </c>
      <c r="DE36" s="91">
        <f t="shared" si="72"/>
        <v>0</v>
      </c>
      <c r="DF36" s="92">
        <f t="shared" si="72"/>
        <v>1500</v>
      </c>
      <c r="DG36" s="91">
        <f t="shared" si="72"/>
        <v>1100</v>
      </c>
      <c r="DH36" s="91">
        <f t="shared" si="72"/>
        <v>165</v>
      </c>
      <c r="DI36" s="92">
        <f t="shared" si="72"/>
        <v>1265</v>
      </c>
      <c r="DJ36" s="91">
        <f t="shared" si="72"/>
        <v>990</v>
      </c>
      <c r="DK36" s="92">
        <f t="shared" si="72"/>
        <v>2235</v>
      </c>
      <c r="DL36" s="91">
        <f t="shared" si="72"/>
        <v>0</v>
      </c>
      <c r="DM36" s="91"/>
      <c r="DN36" s="91">
        <f t="shared" ref="DN36:DU36" si="73">SUM(DN11:DN35)</f>
        <v>351.78</v>
      </c>
      <c r="DO36" s="91">
        <f t="shared" si="73"/>
        <v>0</v>
      </c>
      <c r="DP36" s="92">
        <f t="shared" si="73"/>
        <v>1851.78</v>
      </c>
      <c r="DQ36" s="91">
        <f t="shared" si="73"/>
        <v>1300</v>
      </c>
      <c r="DR36" s="91">
        <f t="shared" si="73"/>
        <v>234</v>
      </c>
      <c r="DS36" s="92">
        <f t="shared" si="73"/>
        <v>1534</v>
      </c>
      <c r="DT36" s="91">
        <f t="shared" si="73"/>
        <v>796.71999999999991</v>
      </c>
      <c r="DU36" s="92">
        <f t="shared" si="73"/>
        <v>2972.2799999999997</v>
      </c>
      <c r="DV36" s="91">
        <v>10</v>
      </c>
      <c r="DW36" s="91"/>
      <c r="DX36" s="91">
        <f t="shared" ref="DX36:EF36" si="74">SUM(DX11:DX35)</f>
        <v>0</v>
      </c>
      <c r="DY36" s="91">
        <f t="shared" si="74"/>
        <v>0</v>
      </c>
      <c r="DZ36" s="92">
        <f t="shared" si="74"/>
        <v>1851.78</v>
      </c>
      <c r="EA36" s="91">
        <f t="shared" si="74"/>
        <v>0</v>
      </c>
      <c r="EB36" s="91">
        <f t="shared" si="74"/>
        <v>0</v>
      </c>
      <c r="EC36" s="92">
        <f t="shared" si="74"/>
        <v>0</v>
      </c>
      <c r="ED36" s="91">
        <f t="shared" si="74"/>
        <v>0</v>
      </c>
      <c r="EE36" s="92">
        <f t="shared" si="74"/>
        <v>2972.2799999999997</v>
      </c>
      <c r="EF36" s="91">
        <f t="shared" si="74"/>
        <v>0</v>
      </c>
      <c r="EG36" s="91"/>
      <c r="EH36" s="91">
        <f t="shared" ref="EH36:EP36" si="75">SUM(EH11:EH35)</f>
        <v>0</v>
      </c>
      <c r="EI36" s="91">
        <f t="shared" si="75"/>
        <v>0</v>
      </c>
      <c r="EJ36" s="92">
        <f t="shared" si="75"/>
        <v>1851.78</v>
      </c>
      <c r="EK36" s="91">
        <f t="shared" si="75"/>
        <v>0</v>
      </c>
      <c r="EL36" s="91">
        <f t="shared" si="75"/>
        <v>0</v>
      </c>
      <c r="EM36" s="92">
        <f t="shared" si="75"/>
        <v>0</v>
      </c>
      <c r="EN36" s="91">
        <f t="shared" si="75"/>
        <v>0</v>
      </c>
      <c r="EO36" s="92">
        <f t="shared" si="75"/>
        <v>2972.2799999999997</v>
      </c>
      <c r="EP36" s="91">
        <f t="shared" si="75"/>
        <v>0</v>
      </c>
      <c r="EQ36" s="91"/>
      <c r="ER36" s="91">
        <f t="shared" ref="ER36:EZ36" si="76">SUM(ER11:ER35)</f>
        <v>0</v>
      </c>
      <c r="ES36" s="91">
        <f t="shared" si="76"/>
        <v>0</v>
      </c>
      <c r="ET36" s="92">
        <f t="shared" si="76"/>
        <v>1851.78</v>
      </c>
      <c r="EU36" s="91">
        <f t="shared" si="76"/>
        <v>0</v>
      </c>
      <c r="EV36" s="91">
        <f t="shared" si="76"/>
        <v>0</v>
      </c>
      <c r="EW36" s="92">
        <f t="shared" si="76"/>
        <v>0</v>
      </c>
      <c r="EX36" s="91">
        <f t="shared" si="76"/>
        <v>0</v>
      </c>
      <c r="EY36" s="92">
        <f t="shared" si="76"/>
        <v>2972.2799999999997</v>
      </c>
      <c r="EZ36" s="91">
        <f t="shared" si="76"/>
        <v>0</v>
      </c>
      <c r="FA36" s="91"/>
      <c r="FB36" s="91">
        <f t="shared" ref="FB36:FJ36" si="77">SUM(FB11:FB35)</f>
        <v>0</v>
      </c>
      <c r="FC36" s="91">
        <f t="shared" si="77"/>
        <v>0</v>
      </c>
      <c r="FD36" s="92">
        <f t="shared" si="77"/>
        <v>1851.78</v>
      </c>
      <c r="FE36" s="91">
        <f t="shared" si="77"/>
        <v>0</v>
      </c>
      <c r="FF36" s="91">
        <f t="shared" si="77"/>
        <v>0</v>
      </c>
      <c r="FG36" s="92">
        <f t="shared" si="77"/>
        <v>0</v>
      </c>
      <c r="FH36" s="91">
        <f t="shared" si="77"/>
        <v>0</v>
      </c>
      <c r="FI36" s="92">
        <f t="shared" si="77"/>
        <v>2972.2799999999997</v>
      </c>
      <c r="FJ36" s="91">
        <f t="shared" si="77"/>
        <v>0</v>
      </c>
      <c r="FK36" s="91"/>
      <c r="FL36" s="91">
        <f t="shared" ref="FL36:FT36" si="78">SUM(FL11:FL35)</f>
        <v>0</v>
      </c>
      <c r="FM36" s="91">
        <f t="shared" si="78"/>
        <v>0</v>
      </c>
      <c r="FN36" s="92">
        <f t="shared" si="78"/>
        <v>1851.78</v>
      </c>
      <c r="FO36" s="91">
        <f t="shared" si="78"/>
        <v>0</v>
      </c>
      <c r="FP36" s="91">
        <f t="shared" si="78"/>
        <v>0</v>
      </c>
      <c r="FQ36" s="92">
        <f t="shared" si="78"/>
        <v>0</v>
      </c>
      <c r="FR36" s="91">
        <f t="shared" si="78"/>
        <v>0</v>
      </c>
      <c r="FS36" s="92">
        <f t="shared" si="78"/>
        <v>2972.2799999999997</v>
      </c>
      <c r="FT36" s="91">
        <f t="shared" si="78"/>
        <v>0</v>
      </c>
      <c r="FU36" s="93"/>
      <c r="FV36" s="93"/>
      <c r="FW36" s="91"/>
      <c r="FX36" s="91">
        <f t="shared" ref="FX36:GF36" si="79">SUM(FX11:FX35)</f>
        <v>125</v>
      </c>
      <c r="FY36" s="91">
        <f t="shared" si="79"/>
        <v>0</v>
      </c>
      <c r="FZ36" s="92">
        <f t="shared" si="79"/>
        <v>1625</v>
      </c>
      <c r="GA36" s="91">
        <f t="shared" si="79"/>
        <v>700</v>
      </c>
      <c r="GB36" s="91">
        <f t="shared" si="79"/>
        <v>105</v>
      </c>
      <c r="GC36" s="92">
        <f t="shared" si="79"/>
        <v>805</v>
      </c>
      <c r="GD36" s="91">
        <f t="shared" si="79"/>
        <v>600</v>
      </c>
      <c r="GE36" s="92">
        <f t="shared" si="79"/>
        <v>2440</v>
      </c>
      <c r="GF36" s="91">
        <f t="shared" si="79"/>
        <v>0</v>
      </c>
      <c r="GG36" s="91"/>
      <c r="GH36" s="91">
        <f t="shared" ref="GH36:GP36" si="80">SUM(GH11:GH35)</f>
        <v>125</v>
      </c>
      <c r="GI36" s="91">
        <f t="shared" si="80"/>
        <v>0</v>
      </c>
      <c r="GJ36" s="92">
        <f t="shared" si="80"/>
        <v>1750</v>
      </c>
      <c r="GK36" s="91">
        <f t="shared" si="80"/>
        <v>635</v>
      </c>
      <c r="GL36" s="91">
        <f t="shared" si="80"/>
        <v>95.25</v>
      </c>
      <c r="GM36" s="92">
        <f t="shared" si="80"/>
        <v>730.25</v>
      </c>
      <c r="GN36" s="91">
        <f t="shared" si="80"/>
        <v>420</v>
      </c>
      <c r="GO36" s="92">
        <f t="shared" si="80"/>
        <v>2750.25</v>
      </c>
      <c r="GP36" s="91">
        <f t="shared" si="80"/>
        <v>0</v>
      </c>
      <c r="GQ36" s="91"/>
      <c r="GR36" s="91">
        <f t="shared" ref="GR36:GZ36" si="81">SUM(GR11:GR35)</f>
        <v>0</v>
      </c>
      <c r="GS36" s="91">
        <f t="shared" si="81"/>
        <v>0</v>
      </c>
      <c r="GT36" s="92">
        <f t="shared" si="81"/>
        <v>1750</v>
      </c>
      <c r="GU36" s="91">
        <f t="shared" si="81"/>
        <v>0</v>
      </c>
      <c r="GV36" s="91">
        <f t="shared" si="81"/>
        <v>0</v>
      </c>
      <c r="GW36" s="92">
        <f t="shared" si="81"/>
        <v>0</v>
      </c>
      <c r="GX36" s="91">
        <f t="shared" si="81"/>
        <v>0</v>
      </c>
      <c r="GY36" s="92">
        <f t="shared" si="81"/>
        <v>2750.25</v>
      </c>
      <c r="GZ36" s="91">
        <f t="shared" si="81"/>
        <v>0</v>
      </c>
      <c r="HA36" s="83"/>
      <c r="HB36" s="83"/>
      <c r="HC36" s="83"/>
      <c r="HD36" s="83"/>
      <c r="HE36" s="83"/>
      <c r="HF36" s="83"/>
      <c r="HG36" s="83"/>
      <c r="HH36" s="83"/>
      <c r="HI36" s="83"/>
      <c r="HJ36" s="83"/>
      <c r="HK36" s="83"/>
      <c r="HL36" s="83"/>
      <c r="HM36" s="83"/>
      <c r="HN36" s="83"/>
      <c r="HO36" s="83"/>
      <c r="HP36" s="83"/>
      <c r="HQ36" s="83"/>
      <c r="HR36" s="83"/>
      <c r="HS36" s="83"/>
      <c r="HT36" s="83"/>
      <c r="HU36" s="83"/>
      <c r="HV36" s="83"/>
      <c r="HW36" s="83"/>
      <c r="HX36" s="83"/>
      <c r="HY36" s="83"/>
      <c r="HZ36" s="83"/>
      <c r="IA36" s="83"/>
      <c r="IB36" s="83"/>
      <c r="IC36" s="83"/>
      <c r="ID36" s="83"/>
      <c r="IE36" s="83"/>
      <c r="IF36" s="83"/>
      <c r="IG36" s="83"/>
      <c r="IH36" s="83"/>
      <c r="II36" s="83"/>
      <c r="IJ36" s="83"/>
      <c r="IK36" s="83"/>
      <c r="IL36" s="83"/>
      <c r="IM36" s="83"/>
      <c r="IN36" s="83"/>
      <c r="IO36" s="83"/>
      <c r="IP36" s="83"/>
      <c r="IQ36" s="83"/>
      <c r="IR36" s="83"/>
      <c r="IS36" s="83"/>
      <c r="IT36" s="83"/>
      <c r="IU36" s="83"/>
      <c r="IV36" s="83"/>
      <c r="IW36" s="83"/>
      <c r="IX36" s="83"/>
      <c r="IY36" s="83"/>
      <c r="IZ36" s="83"/>
      <c r="JA36" s="83"/>
      <c r="JB36" s="83"/>
      <c r="JC36" s="83"/>
      <c r="JD36" s="83"/>
      <c r="JE36" s="83"/>
      <c r="JF36" s="83"/>
      <c r="JG36" s="83"/>
      <c r="JH36" s="83"/>
      <c r="JI36" s="83"/>
      <c r="JJ36" s="83"/>
      <c r="JK36" s="83"/>
      <c r="JL36" s="83"/>
      <c r="JM36" s="83"/>
      <c r="JN36" s="83"/>
      <c r="JO36" s="83"/>
      <c r="JP36" s="83"/>
      <c r="JQ36" s="83"/>
      <c r="JR36" s="83"/>
      <c r="JS36" s="83"/>
      <c r="JT36" s="83"/>
      <c r="JU36" s="83"/>
      <c r="JV36" s="83"/>
      <c r="JW36" s="83"/>
      <c r="JX36" s="83"/>
      <c r="JY36" s="83"/>
      <c r="JZ36" s="83"/>
      <c r="KA36" s="83"/>
      <c r="KB36" s="83"/>
      <c r="KC36" s="83"/>
      <c r="KD36" s="83"/>
      <c r="KE36" s="83"/>
      <c r="KF36" s="83"/>
      <c r="KG36" s="83"/>
      <c r="KH36" s="83"/>
      <c r="KI36" s="83"/>
      <c r="KJ36" s="83"/>
      <c r="KK36" s="83"/>
      <c r="KL36" s="83"/>
      <c r="KM36" s="83"/>
      <c r="KN36" s="83"/>
      <c r="KO36" s="83"/>
      <c r="KP36" s="83"/>
      <c r="KQ36" s="83"/>
      <c r="KR36" s="83"/>
      <c r="KS36" s="83"/>
      <c r="KT36" s="83"/>
      <c r="KU36" s="83"/>
      <c r="KV36" s="83"/>
      <c r="KW36" s="83"/>
      <c r="KX36" s="83"/>
      <c r="KY36" s="83"/>
      <c r="KZ36" s="83"/>
      <c r="LA36" s="83"/>
      <c r="LB36" s="83"/>
      <c r="LC36" s="83"/>
      <c r="LD36" s="83"/>
      <c r="LE36" s="83"/>
      <c r="LF36" s="83"/>
      <c r="LG36" s="83"/>
      <c r="LH36" s="83"/>
      <c r="LI36" s="83"/>
      <c r="LJ36" s="83"/>
      <c r="LK36" s="83"/>
      <c r="LL36" s="83"/>
      <c r="LM36" s="83"/>
      <c r="LN36" s="83"/>
      <c r="LO36" s="83"/>
      <c r="LP36" s="83"/>
      <c r="LQ36" s="83"/>
      <c r="LR36" s="83"/>
      <c r="LS36" s="83"/>
      <c r="LT36" s="83"/>
      <c r="LU36" s="83"/>
      <c r="LV36" s="83"/>
      <c r="LW36" s="83"/>
      <c r="LX36" s="83"/>
      <c r="LY36" s="83"/>
      <c r="LZ36" s="83"/>
      <c r="MA36" s="83"/>
      <c r="MB36" s="83"/>
      <c r="MC36" s="83"/>
      <c r="MD36" s="83"/>
      <c r="ME36" s="83"/>
      <c r="MF36" s="83"/>
      <c r="MG36" s="83"/>
      <c r="MH36" s="83"/>
      <c r="MI36" s="83"/>
      <c r="MJ36" s="83"/>
      <c r="MK36" s="83"/>
      <c r="ML36" s="83"/>
      <c r="MM36" s="83"/>
      <c r="MN36" s="83"/>
      <c r="MO36" s="83"/>
      <c r="MP36" s="83"/>
      <c r="MQ36" s="83"/>
      <c r="MR36" s="83"/>
      <c r="MS36" s="83"/>
      <c r="MT36" s="83"/>
      <c r="MU36" s="83"/>
      <c r="MV36" s="83"/>
      <c r="MW36" s="83"/>
      <c r="MX36" s="83"/>
      <c r="MY36" s="83"/>
      <c r="MZ36" s="83"/>
      <c r="NA36" s="83"/>
      <c r="NB36" s="83"/>
      <c r="NC36" s="83"/>
      <c r="ND36" s="83"/>
      <c r="NE36" s="83"/>
      <c r="NF36" s="83"/>
      <c r="NG36" s="83"/>
      <c r="NH36" s="83"/>
      <c r="NI36" s="83"/>
      <c r="NJ36" s="83"/>
      <c r="NK36" s="83"/>
      <c r="NL36" s="83"/>
      <c r="NM36" s="83"/>
      <c r="NN36" s="83"/>
      <c r="NO36" s="83"/>
      <c r="NP36" s="83"/>
      <c r="NQ36" s="83"/>
      <c r="NR36" s="83"/>
      <c r="NS36" s="83"/>
      <c r="NT36" s="83"/>
      <c r="NU36" s="83"/>
      <c r="NV36" s="83"/>
      <c r="NW36" s="83"/>
      <c r="NX36" s="83"/>
      <c r="NY36" s="83"/>
      <c r="NZ36" s="83"/>
      <c r="OA36" s="83"/>
      <c r="OB36" s="83"/>
      <c r="OC36" s="83"/>
      <c r="OD36" s="83"/>
      <c r="OE36" s="83"/>
      <c r="OF36" s="83"/>
      <c r="OG36" s="83"/>
      <c r="OH36" s="83"/>
      <c r="OI36" s="83"/>
      <c r="OJ36" s="83"/>
      <c r="OK36" s="83"/>
      <c r="OL36" s="83"/>
      <c r="OM36" s="83"/>
      <c r="ON36" s="83"/>
      <c r="OO36" s="83"/>
      <c r="OP36" s="83"/>
      <c r="OQ36" s="83"/>
      <c r="OR36" s="83"/>
      <c r="OS36" s="83"/>
      <c r="OT36" s="83"/>
      <c r="OU36" s="83"/>
      <c r="OV36" s="83"/>
      <c r="OW36" s="83"/>
      <c r="OX36" s="83"/>
      <c r="OY36" s="83"/>
      <c r="OZ36" s="83"/>
      <c r="PA36" s="83"/>
      <c r="PB36" s="83"/>
      <c r="PC36" s="83"/>
      <c r="PD36" s="83"/>
      <c r="PE36" s="83"/>
      <c r="PF36" s="83"/>
      <c r="PG36" s="83"/>
      <c r="PH36" s="83"/>
      <c r="PI36" s="83"/>
      <c r="PJ36" s="83"/>
      <c r="PK36" s="83"/>
      <c r="PL36" s="83"/>
      <c r="PM36" s="83"/>
      <c r="PN36" s="83"/>
      <c r="PO36" s="83"/>
      <c r="PP36" s="83"/>
      <c r="PQ36" s="83"/>
      <c r="PR36" s="83"/>
      <c r="PS36" s="83"/>
      <c r="PT36" s="83"/>
      <c r="PU36" s="83"/>
      <c r="PV36" s="83"/>
      <c r="PW36" s="83"/>
      <c r="PX36" s="83"/>
      <c r="PY36" s="83"/>
      <c r="PZ36" s="83"/>
      <c r="QA36" s="83"/>
      <c r="QB36" s="83"/>
      <c r="QC36" s="83"/>
      <c r="QD36" s="83"/>
      <c r="QE36" s="83"/>
      <c r="QF36" s="83"/>
      <c r="QG36" s="83"/>
      <c r="QH36" s="83"/>
      <c r="QI36" s="83"/>
      <c r="QJ36" s="83"/>
      <c r="QK36" s="83"/>
      <c r="QL36" s="83"/>
      <c r="QM36" s="83"/>
      <c r="QN36" s="83"/>
      <c r="QO36" s="83"/>
      <c r="QP36" s="83"/>
      <c r="QQ36" s="83"/>
      <c r="QR36" s="83"/>
      <c r="QS36" s="83"/>
      <c r="QT36" s="83"/>
      <c r="QU36" s="83"/>
      <c r="QV36" s="83"/>
      <c r="QW36" s="83"/>
      <c r="QX36" s="83"/>
      <c r="QY36" s="83"/>
      <c r="QZ36" s="83"/>
      <c r="RA36" s="83"/>
      <c r="RB36" s="83"/>
      <c r="RC36" s="83"/>
      <c r="RD36" s="83"/>
      <c r="RE36" s="83"/>
      <c r="RF36" s="83"/>
      <c r="RG36" s="83"/>
      <c r="RH36" s="83"/>
      <c r="RI36" s="83"/>
      <c r="RJ36" s="83"/>
      <c r="RK36" s="83"/>
      <c r="RL36" s="83"/>
      <c r="RM36" s="83"/>
      <c r="RN36" s="83"/>
      <c r="RO36" s="83"/>
      <c r="RP36" s="83"/>
      <c r="RQ36" s="83"/>
      <c r="RR36" s="83"/>
      <c r="RS36" s="83"/>
      <c r="RT36" s="83"/>
      <c r="RU36" s="83"/>
      <c r="RV36" s="83"/>
      <c r="RW36" s="83"/>
      <c r="RX36" s="83"/>
      <c r="RY36" s="83"/>
      <c r="RZ36" s="83"/>
      <c r="SA36" s="83"/>
      <c r="SB36" s="83"/>
      <c r="SC36" s="83"/>
      <c r="SD36" s="83"/>
      <c r="SE36" s="83"/>
      <c r="SF36" s="83"/>
      <c r="SG36" s="83"/>
      <c r="SH36" s="83"/>
      <c r="SI36" s="83"/>
      <c r="SJ36" s="83"/>
      <c r="SK36" s="83"/>
      <c r="SL36" s="83"/>
      <c r="SM36" s="83"/>
      <c r="SN36" s="83"/>
      <c r="SO36" s="83"/>
      <c r="SP36" s="83"/>
      <c r="SQ36" s="83"/>
      <c r="SR36" s="83"/>
      <c r="SS36" s="83"/>
      <c r="ST36" s="83"/>
      <c r="SU36" s="83"/>
      <c r="SV36" s="83"/>
      <c r="SW36" s="83"/>
      <c r="SX36" s="83"/>
      <c r="SY36" s="83"/>
      <c r="SZ36" s="83"/>
      <c r="TA36" s="83"/>
      <c r="TB36" s="83"/>
      <c r="TC36" s="83"/>
      <c r="TD36" s="83"/>
      <c r="TE36" s="83"/>
      <c r="TF36" s="83"/>
      <c r="TG36" s="83"/>
      <c r="TH36" s="83"/>
      <c r="TI36" s="83"/>
      <c r="TJ36" s="83"/>
      <c r="TK36" s="83"/>
      <c r="TL36" s="83"/>
      <c r="TM36" s="83"/>
      <c r="TN36" s="83"/>
      <c r="TO36" s="83"/>
      <c r="TP36" s="83"/>
      <c r="TQ36" s="83"/>
      <c r="TR36" s="83"/>
      <c r="TS36" s="83"/>
      <c r="TT36" s="83"/>
      <c r="TU36" s="83"/>
      <c r="TV36" s="83"/>
      <c r="TW36" s="83"/>
      <c r="TX36" s="83"/>
      <c r="TY36" s="83"/>
      <c r="TZ36" s="83"/>
      <c r="UA36" s="83"/>
      <c r="UB36" s="83"/>
      <c r="UC36" s="83"/>
      <c r="UD36" s="83"/>
      <c r="UE36" s="83"/>
      <c r="UF36" s="83"/>
      <c r="UG36" s="83"/>
      <c r="UH36" s="83"/>
      <c r="UI36" s="83"/>
      <c r="UJ36" s="83"/>
      <c r="UK36" s="83"/>
      <c r="UL36" s="83"/>
      <c r="UM36" s="83"/>
      <c r="UN36" s="83"/>
    </row>
    <row r="37" spans="1:560" s="68" customFormat="1" ht="18" thickTop="1" thickBot="1">
      <c r="A37" s="67"/>
      <c r="B37" s="79"/>
      <c r="C37" s="79"/>
      <c r="D37" s="224"/>
      <c r="E37" s="240"/>
      <c r="F37" s="241">
        <f>F36</f>
        <v>250</v>
      </c>
      <c r="G37" s="241"/>
      <c r="H37" s="241">
        <f>H36</f>
        <v>250</v>
      </c>
      <c r="I37" s="242">
        <f>I36</f>
        <v>100</v>
      </c>
      <c r="J37" s="242">
        <f>J36</f>
        <v>15</v>
      </c>
      <c r="K37" s="243">
        <f>K36</f>
        <v>115</v>
      </c>
      <c r="L37" s="242">
        <f>L36</f>
        <v>0</v>
      </c>
      <c r="M37" s="243"/>
      <c r="N37" s="242">
        <f>N36</f>
        <v>0</v>
      </c>
      <c r="O37" s="218"/>
      <c r="P37" s="242"/>
      <c r="Q37" s="240">
        <f>Q36+F37</f>
        <v>355</v>
      </c>
      <c r="R37" s="242">
        <f>R36+G37</f>
        <v>0</v>
      </c>
      <c r="S37" s="248"/>
      <c r="T37" s="240">
        <f>T36+I37</f>
        <v>300</v>
      </c>
      <c r="U37" s="240">
        <f>U36+J37</f>
        <v>45</v>
      </c>
      <c r="V37" s="248"/>
      <c r="W37" s="240">
        <f>W36+L37</f>
        <v>5</v>
      </c>
      <c r="X37" s="248"/>
      <c r="Y37" s="248"/>
      <c r="Z37" s="240">
        <f>Z36+N37</f>
        <v>0</v>
      </c>
      <c r="AA37" s="247"/>
      <c r="AB37" s="94">
        <f>AB36+Q37</f>
        <v>480</v>
      </c>
      <c r="AC37" s="94">
        <f>AC36+R37</f>
        <v>0</v>
      </c>
      <c r="AD37" s="95"/>
      <c r="AE37" s="94">
        <f>AE36+T37</f>
        <v>500</v>
      </c>
      <c r="AF37" s="94">
        <f>AF36+U37</f>
        <v>75</v>
      </c>
      <c r="AG37" s="95"/>
      <c r="AH37" s="94">
        <f>AH36+W37</f>
        <v>20</v>
      </c>
      <c r="AI37" s="95"/>
      <c r="AJ37" s="94">
        <f>AJ36+Z37</f>
        <v>0</v>
      </c>
      <c r="AK37" s="94"/>
      <c r="AL37" s="94">
        <f>AL36+AB37</f>
        <v>625</v>
      </c>
      <c r="AM37" s="94">
        <f>AM36+AC37</f>
        <v>0</v>
      </c>
      <c r="AN37" s="95"/>
      <c r="AO37" s="94">
        <f>AO36+AE37</f>
        <v>800</v>
      </c>
      <c r="AP37" s="94">
        <f>AP36+AF37</f>
        <v>120</v>
      </c>
      <c r="AQ37" s="95"/>
      <c r="AR37" s="94">
        <f>AR36+AH37</f>
        <v>145</v>
      </c>
      <c r="AS37" s="95"/>
      <c r="AT37" s="94">
        <f>AT36+AM37</f>
        <v>0</v>
      </c>
      <c r="AU37" s="94"/>
      <c r="AV37" s="94">
        <f>AV36+AL37</f>
        <v>750</v>
      </c>
      <c r="AW37" s="94">
        <f>AW36+AM37</f>
        <v>0</v>
      </c>
      <c r="AX37" s="95"/>
      <c r="AY37" s="94">
        <f>AY36+AO37</f>
        <v>1180</v>
      </c>
      <c r="AZ37" s="94">
        <f>AZ36+AP37</f>
        <v>177</v>
      </c>
      <c r="BA37" s="95"/>
      <c r="BB37" s="94">
        <f>BB36+AR37</f>
        <v>380</v>
      </c>
      <c r="BC37" s="95"/>
      <c r="BD37" s="94">
        <f>BD36+AT37</f>
        <v>0</v>
      </c>
      <c r="BE37" s="94"/>
      <c r="BF37" s="94">
        <f>BF36+AV37</f>
        <v>875</v>
      </c>
      <c r="BG37" s="94">
        <f>BG36+AW37</f>
        <v>0</v>
      </c>
      <c r="BH37" s="95"/>
      <c r="BI37" s="94">
        <f>BI36+AY37</f>
        <v>1560</v>
      </c>
      <c r="BJ37" s="94">
        <f>BJ36+AZ37</f>
        <v>234</v>
      </c>
      <c r="BK37" s="95"/>
      <c r="BL37" s="94">
        <f>BL36+BB37</f>
        <v>624</v>
      </c>
      <c r="BM37" s="95"/>
      <c r="BN37" s="94">
        <f>BN36+BD37</f>
        <v>0</v>
      </c>
      <c r="BO37" s="94"/>
      <c r="BP37" s="94">
        <f>BP36+BF37</f>
        <v>1000</v>
      </c>
      <c r="BQ37" s="94">
        <f>BQ36+BG37</f>
        <v>0</v>
      </c>
      <c r="BR37" s="95"/>
      <c r="BS37" s="94">
        <f>BS36+BI37</f>
        <v>1960</v>
      </c>
      <c r="BT37" s="94">
        <f>BT36+BJ37</f>
        <v>274</v>
      </c>
      <c r="BU37" s="95"/>
      <c r="BV37" s="94">
        <f>BV36+BL37</f>
        <v>977</v>
      </c>
      <c r="BW37" s="95"/>
      <c r="BX37" s="94">
        <f>BX36+BN37</f>
        <v>0</v>
      </c>
      <c r="BY37" s="94"/>
      <c r="BZ37" s="94">
        <f>BZ36+BP37</f>
        <v>1125</v>
      </c>
      <c r="CA37" s="94">
        <f>CA36+BQ37</f>
        <v>0</v>
      </c>
      <c r="CB37" s="95"/>
      <c r="CC37" s="94">
        <f>CC36+BS37</f>
        <v>2760</v>
      </c>
      <c r="CD37" s="94">
        <f>CD36+BT37</f>
        <v>394</v>
      </c>
      <c r="CE37" s="95"/>
      <c r="CF37" s="94">
        <f>CF36+BV37</f>
        <v>1615</v>
      </c>
      <c r="CG37" s="95"/>
      <c r="CH37" s="94">
        <f>CH36+BX37</f>
        <v>0</v>
      </c>
      <c r="CI37" s="94"/>
      <c r="CJ37" s="94">
        <f>CJ36+BZ37</f>
        <v>1250</v>
      </c>
      <c r="CK37" s="94">
        <f>CK36+CA37</f>
        <v>0</v>
      </c>
      <c r="CL37" s="95"/>
      <c r="CM37" s="94">
        <f>CM36+CC37</f>
        <v>3360</v>
      </c>
      <c r="CN37" s="94">
        <f>CN36+CD37</f>
        <v>484</v>
      </c>
      <c r="CO37" s="95"/>
      <c r="CP37" s="94">
        <f>CP36+CF37</f>
        <v>2064</v>
      </c>
      <c r="CQ37" s="95"/>
      <c r="CR37" s="94">
        <f>CR36+CH37</f>
        <v>0</v>
      </c>
      <c r="CS37" s="94"/>
      <c r="CT37" s="94">
        <f>CT36+CJ37</f>
        <v>1375</v>
      </c>
      <c r="CU37" s="94">
        <f>CU36+CK37</f>
        <v>0</v>
      </c>
      <c r="CV37" s="95"/>
      <c r="CW37" s="94">
        <f>CW36+CM37</f>
        <v>3760</v>
      </c>
      <c r="CX37" s="94">
        <f>CX36+CN37</f>
        <v>484</v>
      </c>
      <c r="CY37" s="95"/>
      <c r="CZ37" s="94">
        <f>CZ36+CP37</f>
        <v>2344</v>
      </c>
      <c r="DA37" s="95"/>
      <c r="DB37" s="94">
        <f>DB36+CR37</f>
        <v>0</v>
      </c>
      <c r="DC37" s="94"/>
      <c r="DD37" s="94">
        <f>DD36+CT37</f>
        <v>1500</v>
      </c>
      <c r="DE37" s="94">
        <f>DE36+CU37</f>
        <v>0</v>
      </c>
      <c r="DF37" s="95"/>
      <c r="DG37" s="94">
        <f>DG36+CW37</f>
        <v>4860</v>
      </c>
      <c r="DH37" s="94">
        <f>DH36+CX37</f>
        <v>649</v>
      </c>
      <c r="DI37" s="95"/>
      <c r="DJ37" s="94">
        <f>DJ36+CZ37</f>
        <v>3334</v>
      </c>
      <c r="DK37" s="95"/>
      <c r="DL37" s="94">
        <f>DL36+DB37</f>
        <v>0</v>
      </c>
      <c r="DM37" s="94"/>
      <c r="DN37" s="94">
        <f>DN36+DF36-DO36</f>
        <v>1851.78</v>
      </c>
      <c r="DO37" s="94">
        <f>DO36+DE37</f>
        <v>0</v>
      </c>
      <c r="DP37" s="95"/>
      <c r="DQ37" s="94">
        <f>DQ36+DG37</f>
        <v>6160</v>
      </c>
      <c r="DR37" s="94">
        <f>DR36+DH37</f>
        <v>883</v>
      </c>
      <c r="DS37" s="95"/>
      <c r="DT37" s="94">
        <f>DT36+DJ37</f>
        <v>4130.72</v>
      </c>
      <c r="DU37" s="95"/>
      <c r="DV37" s="94">
        <f>DV36+DL37</f>
        <v>10</v>
      </c>
      <c r="DW37" s="94"/>
      <c r="DX37" s="94">
        <f>DX36+DP36-DY36</f>
        <v>1851.78</v>
      </c>
      <c r="DY37" s="94">
        <f>DY36+DO37</f>
        <v>0</v>
      </c>
      <c r="DZ37" s="95"/>
      <c r="EA37" s="94">
        <f>EA36+DQ37</f>
        <v>6160</v>
      </c>
      <c r="EB37" s="94">
        <f>EB36+DR37</f>
        <v>883</v>
      </c>
      <c r="EC37" s="95"/>
      <c r="ED37" s="94">
        <f>ED36+DT37</f>
        <v>4130.72</v>
      </c>
      <c r="EE37" s="95"/>
      <c r="EF37" s="94">
        <f>EF36+DV37</f>
        <v>10</v>
      </c>
      <c r="EG37" s="94"/>
      <c r="EH37" s="94">
        <f>EH36+DZ36-EI36</f>
        <v>1851.78</v>
      </c>
      <c r="EI37" s="94">
        <f>EI36+DY37</f>
        <v>0</v>
      </c>
      <c r="EJ37" s="95"/>
      <c r="EK37" s="94">
        <f>EK36+EA37</f>
        <v>6160</v>
      </c>
      <c r="EL37" s="94">
        <f>EL36+EB37</f>
        <v>883</v>
      </c>
      <c r="EM37" s="95"/>
      <c r="EN37" s="94">
        <f>EN36+ED37</f>
        <v>4130.72</v>
      </c>
      <c r="EO37" s="95"/>
      <c r="EP37" s="94">
        <f>EP36+EF37</f>
        <v>10</v>
      </c>
      <c r="EQ37" s="94"/>
      <c r="ER37" s="94">
        <f>ER36+EJ36-ES36</f>
        <v>1851.78</v>
      </c>
      <c r="ES37" s="94">
        <f>ES36+EI37</f>
        <v>0</v>
      </c>
      <c r="ET37" s="95"/>
      <c r="EU37" s="94">
        <f>EU36+EK37</f>
        <v>6160</v>
      </c>
      <c r="EV37" s="94">
        <f>EV36+EL37</f>
        <v>883</v>
      </c>
      <c r="EW37" s="95"/>
      <c r="EX37" s="94">
        <f>EX36+EN37</f>
        <v>4130.72</v>
      </c>
      <c r="EY37" s="95"/>
      <c r="EZ37" s="94">
        <f>EZ36+EP37</f>
        <v>10</v>
      </c>
      <c r="FA37" s="94"/>
      <c r="FB37" s="94">
        <f>FB36+ET36-FC36</f>
        <v>1851.78</v>
      </c>
      <c r="FC37" s="94">
        <f>FC36+ES37</f>
        <v>0</v>
      </c>
      <c r="FD37" s="95"/>
      <c r="FE37" s="94">
        <f>FE36+EU37</f>
        <v>6160</v>
      </c>
      <c r="FF37" s="94">
        <f>FF36+EV37</f>
        <v>883</v>
      </c>
      <c r="FG37" s="95"/>
      <c r="FH37" s="94">
        <f>FH36+EX37</f>
        <v>4130.72</v>
      </c>
      <c r="FI37" s="95"/>
      <c r="FJ37" s="94">
        <f>FJ36+EZ37</f>
        <v>10</v>
      </c>
      <c r="FK37" s="94"/>
      <c r="FL37" s="94">
        <f>FL36+FD36-FM36</f>
        <v>1851.78</v>
      </c>
      <c r="FM37" s="94">
        <f>FM36+FC37</f>
        <v>0</v>
      </c>
      <c r="FN37" s="95"/>
      <c r="FO37" s="94">
        <f>FO36+FE37</f>
        <v>6160</v>
      </c>
      <c r="FP37" s="94">
        <f>FP36+FF37</f>
        <v>883</v>
      </c>
      <c r="FQ37" s="95"/>
      <c r="FR37" s="94">
        <f>FR36+FH37</f>
        <v>4130.72</v>
      </c>
      <c r="FS37" s="95"/>
      <c r="FT37" s="94">
        <f>FT36+FJ37</f>
        <v>10</v>
      </c>
      <c r="FU37" s="96"/>
      <c r="FV37" s="96"/>
      <c r="FW37" s="94"/>
      <c r="FX37" s="94">
        <f>FX36+FN37</f>
        <v>125</v>
      </c>
      <c r="FY37" s="94">
        <f>FY36+FO37</f>
        <v>6160</v>
      </c>
      <c r="FZ37" s="95"/>
      <c r="GA37" s="94">
        <f>GA36+FQ37</f>
        <v>700</v>
      </c>
      <c r="GB37" s="94">
        <f>GB36+FR37</f>
        <v>4235.72</v>
      </c>
      <c r="GC37" s="95"/>
      <c r="GD37" s="94">
        <f>GD36+FT37</f>
        <v>610</v>
      </c>
      <c r="GE37" s="95"/>
      <c r="GF37" s="94">
        <f>GF36+FV37</f>
        <v>0</v>
      </c>
      <c r="GG37" s="94"/>
      <c r="GH37" s="94">
        <f>GH36+FX37</f>
        <v>250</v>
      </c>
      <c r="GI37" s="94">
        <f>GI36+FY37</f>
        <v>6160</v>
      </c>
      <c r="GJ37" s="95"/>
      <c r="GK37" s="94">
        <f>GK36+GA37</f>
        <v>1335</v>
      </c>
      <c r="GL37" s="94">
        <f>GL36+GB37</f>
        <v>4330.97</v>
      </c>
      <c r="GM37" s="95"/>
      <c r="GN37" s="94">
        <f>GN36+GD37</f>
        <v>1030</v>
      </c>
      <c r="GO37" s="95"/>
      <c r="GP37" s="94">
        <f>GP36+GF37</f>
        <v>0</v>
      </c>
      <c r="GQ37" s="94"/>
      <c r="GR37" s="94">
        <f>GR36+GH37</f>
        <v>250</v>
      </c>
      <c r="GS37" s="94">
        <f>GS36+GI37</f>
        <v>6160</v>
      </c>
      <c r="GT37" s="95"/>
      <c r="GU37" s="94">
        <f>GU36+GK37</f>
        <v>1335</v>
      </c>
      <c r="GV37" s="94">
        <f>GV36+GL37</f>
        <v>4330.97</v>
      </c>
      <c r="GW37" s="95"/>
      <c r="GX37" s="94">
        <f>GX36+GN37</f>
        <v>1030</v>
      </c>
      <c r="GY37" s="95"/>
      <c r="GZ37" s="94">
        <f>GZ36+GP37</f>
        <v>0</v>
      </c>
      <c r="HA37" s="83"/>
      <c r="HB37" s="83"/>
      <c r="HC37" s="83"/>
      <c r="HD37" s="83"/>
      <c r="HE37" s="83"/>
      <c r="HF37" s="83"/>
      <c r="HG37" s="83"/>
      <c r="HH37" s="83"/>
      <c r="HI37" s="83"/>
      <c r="HJ37" s="83"/>
      <c r="HK37" s="83"/>
      <c r="HL37" s="83"/>
      <c r="HM37" s="83"/>
      <c r="HN37" s="83"/>
      <c r="HO37" s="83"/>
      <c r="HP37" s="83"/>
      <c r="HQ37" s="83"/>
      <c r="HR37" s="83"/>
      <c r="HS37" s="83"/>
      <c r="HT37" s="83"/>
      <c r="HU37" s="83"/>
      <c r="HV37" s="83"/>
      <c r="HW37" s="83"/>
      <c r="HX37" s="83"/>
      <c r="HY37" s="83"/>
      <c r="HZ37" s="83"/>
      <c r="IA37" s="83"/>
      <c r="IB37" s="83"/>
      <c r="IC37" s="83"/>
      <c r="ID37" s="83"/>
      <c r="IE37" s="83"/>
      <c r="IF37" s="83"/>
      <c r="IG37" s="83"/>
      <c r="IH37" s="83"/>
      <c r="II37" s="83"/>
      <c r="IJ37" s="83"/>
      <c r="IK37" s="83"/>
      <c r="IL37" s="83"/>
      <c r="IM37" s="83"/>
      <c r="IN37" s="83"/>
      <c r="IO37" s="83"/>
      <c r="IP37" s="83"/>
      <c r="IQ37" s="83"/>
      <c r="IR37" s="83"/>
      <c r="IS37" s="83"/>
      <c r="IT37" s="83"/>
      <c r="IU37" s="83"/>
      <c r="IV37" s="83"/>
      <c r="IW37" s="83"/>
      <c r="IX37" s="83"/>
      <c r="IY37" s="83"/>
      <c r="IZ37" s="83"/>
      <c r="JA37" s="83"/>
      <c r="JB37" s="83"/>
      <c r="JC37" s="83"/>
      <c r="JD37" s="83"/>
      <c r="JE37" s="83"/>
      <c r="JF37" s="83"/>
      <c r="JG37" s="83"/>
      <c r="JH37" s="83"/>
      <c r="JI37" s="83"/>
      <c r="JJ37" s="83"/>
      <c r="JK37" s="83"/>
      <c r="JL37" s="83"/>
      <c r="JM37" s="83"/>
      <c r="JN37" s="83"/>
      <c r="JO37" s="83"/>
      <c r="JP37" s="83"/>
      <c r="JQ37" s="83"/>
      <c r="JR37" s="83"/>
      <c r="JS37" s="83"/>
      <c r="JT37" s="83"/>
      <c r="JU37" s="83"/>
      <c r="JV37" s="83"/>
      <c r="JW37" s="83"/>
      <c r="JX37" s="83"/>
      <c r="JY37" s="83"/>
      <c r="JZ37" s="83"/>
      <c r="KA37" s="83"/>
      <c r="KB37" s="83"/>
      <c r="KC37" s="83"/>
      <c r="KD37" s="83"/>
      <c r="KE37" s="83"/>
      <c r="KF37" s="83"/>
      <c r="KG37" s="83"/>
      <c r="KH37" s="83"/>
      <c r="KI37" s="83"/>
      <c r="KJ37" s="83"/>
      <c r="KK37" s="83"/>
      <c r="KL37" s="83"/>
      <c r="KM37" s="83"/>
      <c r="KN37" s="83"/>
      <c r="KO37" s="83"/>
      <c r="KP37" s="83"/>
      <c r="KQ37" s="83"/>
      <c r="KR37" s="83"/>
      <c r="KS37" s="83"/>
      <c r="KT37" s="83"/>
      <c r="KU37" s="83"/>
      <c r="KV37" s="83"/>
      <c r="KW37" s="83"/>
      <c r="KX37" s="83"/>
      <c r="KY37" s="83"/>
      <c r="KZ37" s="83"/>
      <c r="LA37" s="83"/>
      <c r="LB37" s="83"/>
      <c r="LC37" s="83"/>
      <c r="LD37" s="83"/>
      <c r="LE37" s="83"/>
      <c r="LF37" s="83"/>
      <c r="LG37" s="83"/>
      <c r="LH37" s="83"/>
      <c r="LI37" s="83"/>
      <c r="LJ37" s="83"/>
      <c r="LK37" s="83"/>
      <c r="LL37" s="83"/>
      <c r="LM37" s="83"/>
      <c r="LN37" s="83"/>
      <c r="LO37" s="83"/>
      <c r="LP37" s="83"/>
      <c r="LQ37" s="83"/>
      <c r="LR37" s="83"/>
      <c r="LS37" s="83"/>
      <c r="LT37" s="83"/>
      <c r="LU37" s="83"/>
      <c r="LV37" s="83"/>
      <c r="LW37" s="83"/>
      <c r="LX37" s="83"/>
      <c r="LY37" s="83"/>
      <c r="LZ37" s="83"/>
      <c r="MA37" s="83"/>
      <c r="MB37" s="83"/>
      <c r="MC37" s="83"/>
      <c r="MD37" s="83"/>
      <c r="ME37" s="83"/>
      <c r="MF37" s="83"/>
      <c r="MG37" s="83"/>
      <c r="MH37" s="83"/>
      <c r="MI37" s="83"/>
      <c r="MJ37" s="83"/>
      <c r="MK37" s="83"/>
      <c r="ML37" s="83"/>
      <c r="MM37" s="83"/>
      <c r="MN37" s="83"/>
      <c r="MO37" s="83"/>
      <c r="MP37" s="83"/>
      <c r="MQ37" s="83"/>
      <c r="MR37" s="83"/>
      <c r="MS37" s="83"/>
      <c r="MT37" s="83"/>
      <c r="MU37" s="83"/>
      <c r="MV37" s="83"/>
      <c r="MW37" s="83"/>
      <c r="MX37" s="83"/>
      <c r="MY37" s="83"/>
      <c r="MZ37" s="83"/>
      <c r="NA37" s="83"/>
      <c r="NB37" s="83"/>
      <c r="NC37" s="83"/>
      <c r="ND37" s="83"/>
      <c r="NE37" s="83"/>
      <c r="NF37" s="83"/>
      <c r="NG37" s="83"/>
      <c r="NH37" s="83"/>
      <c r="NI37" s="83"/>
      <c r="NJ37" s="83"/>
      <c r="NK37" s="83"/>
      <c r="NL37" s="83"/>
      <c r="NM37" s="83"/>
      <c r="NN37" s="83"/>
      <c r="NO37" s="83"/>
      <c r="NP37" s="83"/>
      <c r="NQ37" s="83"/>
      <c r="NR37" s="83"/>
      <c r="NS37" s="83"/>
      <c r="NT37" s="83"/>
      <c r="NU37" s="83"/>
      <c r="NV37" s="83"/>
      <c r="NW37" s="83"/>
      <c r="NX37" s="83"/>
      <c r="NY37" s="83"/>
      <c r="NZ37" s="83"/>
      <c r="OA37" s="83"/>
      <c r="OB37" s="83"/>
      <c r="OC37" s="83"/>
      <c r="OD37" s="83"/>
      <c r="OE37" s="83"/>
      <c r="OF37" s="83"/>
      <c r="OG37" s="83"/>
      <c r="OH37" s="83"/>
      <c r="OI37" s="83"/>
      <c r="OJ37" s="83"/>
      <c r="OK37" s="83"/>
      <c r="OL37" s="83"/>
      <c r="OM37" s="83"/>
      <c r="ON37" s="83"/>
      <c r="OO37" s="83"/>
      <c r="OP37" s="83"/>
      <c r="OQ37" s="83"/>
      <c r="OR37" s="83"/>
      <c r="OS37" s="83"/>
      <c r="OT37" s="83"/>
      <c r="OU37" s="83"/>
      <c r="OV37" s="83"/>
      <c r="OW37" s="83"/>
      <c r="OX37" s="83"/>
      <c r="OY37" s="83"/>
      <c r="OZ37" s="83"/>
      <c r="PA37" s="83"/>
      <c r="PB37" s="83"/>
      <c r="PC37" s="83"/>
      <c r="PD37" s="83"/>
      <c r="PE37" s="83"/>
      <c r="PF37" s="83"/>
      <c r="PG37" s="83"/>
      <c r="PH37" s="83"/>
      <c r="PI37" s="83"/>
      <c r="PJ37" s="83"/>
      <c r="PK37" s="83"/>
      <c r="PL37" s="83"/>
      <c r="PM37" s="83"/>
      <c r="PN37" s="83"/>
      <c r="PO37" s="83"/>
      <c r="PP37" s="83"/>
      <c r="PQ37" s="83"/>
      <c r="PR37" s="83"/>
      <c r="PS37" s="83"/>
      <c r="PT37" s="83"/>
      <c r="PU37" s="83"/>
      <c r="PV37" s="83"/>
      <c r="PW37" s="83"/>
      <c r="PX37" s="83"/>
      <c r="PY37" s="83"/>
      <c r="PZ37" s="83"/>
      <c r="QA37" s="83"/>
      <c r="QB37" s="83"/>
      <c r="QC37" s="83"/>
      <c r="QD37" s="83"/>
      <c r="QE37" s="83"/>
      <c r="QF37" s="83"/>
      <c r="QG37" s="83"/>
      <c r="QH37" s="83"/>
      <c r="QI37" s="83"/>
      <c r="QJ37" s="83"/>
      <c r="QK37" s="83"/>
      <c r="QL37" s="83"/>
      <c r="QM37" s="83"/>
      <c r="QN37" s="83"/>
      <c r="QO37" s="83"/>
      <c r="QP37" s="83"/>
      <c r="QQ37" s="83"/>
      <c r="QR37" s="83"/>
      <c r="QS37" s="83"/>
      <c r="QT37" s="83"/>
      <c r="QU37" s="83"/>
      <c r="QV37" s="83"/>
      <c r="QW37" s="83"/>
      <c r="QX37" s="83"/>
      <c r="QY37" s="83"/>
      <c r="QZ37" s="83"/>
      <c r="RA37" s="83"/>
      <c r="RB37" s="83"/>
      <c r="RC37" s="83"/>
      <c r="RD37" s="83"/>
      <c r="RE37" s="83"/>
      <c r="RF37" s="83"/>
      <c r="RG37" s="83"/>
      <c r="RH37" s="83"/>
      <c r="RI37" s="83"/>
      <c r="RJ37" s="83"/>
      <c r="RK37" s="83"/>
      <c r="RL37" s="83"/>
      <c r="RM37" s="83"/>
      <c r="RN37" s="83"/>
      <c r="RO37" s="83"/>
      <c r="RP37" s="83"/>
      <c r="RQ37" s="83"/>
      <c r="RR37" s="83"/>
      <c r="RS37" s="83"/>
      <c r="RT37" s="83"/>
      <c r="RU37" s="83"/>
      <c r="RV37" s="83"/>
      <c r="RW37" s="83"/>
      <c r="RX37" s="83"/>
      <c r="RY37" s="83"/>
      <c r="RZ37" s="83"/>
      <c r="SA37" s="83"/>
      <c r="SB37" s="83"/>
      <c r="SC37" s="83"/>
      <c r="SD37" s="83"/>
      <c r="SE37" s="83"/>
      <c r="SF37" s="83"/>
      <c r="SG37" s="83"/>
      <c r="SH37" s="83"/>
      <c r="SI37" s="83"/>
      <c r="SJ37" s="83"/>
      <c r="SK37" s="83"/>
      <c r="SL37" s="83"/>
      <c r="SM37" s="83"/>
      <c r="SN37" s="83"/>
      <c r="SO37" s="83"/>
      <c r="SP37" s="83"/>
      <c r="SQ37" s="83"/>
      <c r="SR37" s="83"/>
      <c r="SS37" s="83"/>
      <c r="ST37" s="83"/>
      <c r="SU37" s="83"/>
      <c r="SV37" s="83"/>
      <c r="SW37" s="83"/>
      <c r="SX37" s="83"/>
      <c r="SY37" s="83"/>
      <c r="SZ37" s="83"/>
      <c r="TA37" s="83"/>
      <c r="TB37" s="83"/>
      <c r="TC37" s="83"/>
      <c r="TD37" s="83"/>
      <c r="TE37" s="83"/>
      <c r="TF37" s="83"/>
      <c r="TG37" s="83"/>
      <c r="TH37" s="83"/>
      <c r="TI37" s="83"/>
      <c r="TJ37" s="83"/>
      <c r="TK37" s="83"/>
      <c r="TL37" s="83"/>
      <c r="TM37" s="83"/>
      <c r="TN37" s="83"/>
      <c r="TO37" s="83"/>
      <c r="TP37" s="83"/>
      <c r="TQ37" s="83"/>
      <c r="TR37" s="83"/>
      <c r="TS37" s="83"/>
      <c r="TT37" s="83"/>
      <c r="TU37" s="83"/>
      <c r="TV37" s="83"/>
      <c r="TW37" s="83"/>
      <c r="TX37" s="83"/>
      <c r="TY37" s="83"/>
      <c r="TZ37" s="83"/>
      <c r="UA37" s="83"/>
      <c r="UB37" s="83"/>
      <c r="UC37" s="83"/>
      <c r="UD37" s="83"/>
      <c r="UE37" s="83"/>
      <c r="UF37" s="83"/>
      <c r="UG37" s="83"/>
      <c r="UH37" s="83"/>
      <c r="UI37" s="83"/>
      <c r="UJ37" s="83"/>
      <c r="UK37" s="83"/>
      <c r="UL37" s="83"/>
      <c r="UM37" s="83"/>
      <c r="UN37" s="83"/>
    </row>
    <row r="38" spans="1:560" ht="15" thickTop="1">
      <c r="O38" s="214"/>
    </row>
    <row r="39" spans="1:560">
      <c r="E39" s="111"/>
      <c r="F39" s="11" t="s">
        <v>168</v>
      </c>
      <c r="O39" s="214"/>
    </row>
    <row r="40" spans="1:560">
      <c r="F40" s="10" t="s">
        <v>154</v>
      </c>
      <c r="O40" s="214"/>
    </row>
    <row r="41" spans="1:560">
      <c r="O41" s="214"/>
    </row>
    <row r="42" spans="1:560">
      <c r="O42" s="214"/>
    </row>
    <row r="43" spans="1:560">
      <c r="O43" s="214"/>
    </row>
    <row r="44" spans="1:560">
      <c r="O44" s="214"/>
    </row>
    <row r="45" spans="1:560">
      <c r="O45" s="214"/>
    </row>
    <row r="46" spans="1:560">
      <c r="O46" s="214"/>
    </row>
    <row r="47" spans="1:560">
      <c r="O47" s="214"/>
    </row>
    <row r="48" spans="1:560">
      <c r="O48" s="214"/>
    </row>
    <row r="49" spans="15:15">
      <c r="O49" s="214"/>
    </row>
    <row r="50" spans="15:15">
      <c r="O50" s="214"/>
    </row>
    <row r="51" spans="15:15">
      <c r="O51" s="214"/>
    </row>
    <row r="52" spans="15:15">
      <c r="O52" s="214"/>
    </row>
    <row r="53" spans="15:15">
      <c r="O53" s="214"/>
    </row>
    <row r="54" spans="15:15">
      <c r="O54" s="214"/>
    </row>
    <row r="55" spans="15:15">
      <c r="O55" s="214"/>
    </row>
    <row r="56" spans="15:15">
      <c r="O56" s="214"/>
    </row>
    <row r="57" spans="15:15">
      <c r="O57" s="214"/>
    </row>
    <row r="58" spans="15:15">
      <c r="O58" s="214"/>
    </row>
    <row r="59" spans="15:15">
      <c r="O59" s="214"/>
    </row>
    <row r="60" spans="15:15">
      <c r="O60" s="214"/>
    </row>
    <row r="61" spans="15:15">
      <c r="O61" s="214"/>
    </row>
    <row r="62" spans="15:15">
      <c r="O62" s="214"/>
    </row>
    <row r="63" spans="15:15">
      <c r="O63" s="214"/>
    </row>
    <row r="64" spans="15:15">
      <c r="O64" s="214"/>
    </row>
    <row r="65" spans="15:15">
      <c r="O65" s="214"/>
    </row>
    <row r="66" spans="15:15">
      <c r="O66" s="214"/>
    </row>
    <row r="67" spans="15:15">
      <c r="O67" s="214"/>
    </row>
    <row r="68" spans="15:15">
      <c r="O68" s="214"/>
    </row>
    <row r="69" spans="15:15">
      <c r="O69" s="214"/>
    </row>
    <row r="70" spans="15:15">
      <c r="O70" s="214"/>
    </row>
    <row r="71" spans="15:15">
      <c r="O71" s="214"/>
    </row>
    <row r="72" spans="15:15">
      <c r="O72" s="214"/>
    </row>
    <row r="73" spans="15:15">
      <c r="O73" s="214"/>
    </row>
    <row r="74" spans="15:15">
      <c r="O74" s="214"/>
    </row>
    <row r="75" spans="15:15">
      <c r="O75" s="214"/>
    </row>
    <row r="76" spans="15:15">
      <c r="O76" s="214"/>
    </row>
    <row r="77" spans="15:15">
      <c r="O77" s="214"/>
    </row>
    <row r="78" spans="15:15">
      <c r="O78" s="214"/>
    </row>
    <row r="79" spans="15:15">
      <c r="O79" s="214"/>
    </row>
  </sheetData>
  <mergeCells count="127">
    <mergeCell ref="BN9:BN10"/>
    <mergeCell ref="BO9:BO10"/>
    <mergeCell ref="BX9:BX10"/>
    <mergeCell ref="BY9:BY10"/>
    <mergeCell ref="AK8:AT8"/>
    <mergeCell ref="AU8:BD8"/>
    <mergeCell ref="CH9:CH10"/>
    <mergeCell ref="CI9:CI10"/>
    <mergeCell ref="B1:D1"/>
    <mergeCell ref="B3:D3"/>
    <mergeCell ref="B4:D4"/>
    <mergeCell ref="B5:D5"/>
    <mergeCell ref="Y9:Y10"/>
    <mergeCell ref="AU7:BD7"/>
    <mergeCell ref="BE7:BN7"/>
    <mergeCell ref="BO7:BX7"/>
    <mergeCell ref="BY7:CH7"/>
    <mergeCell ref="DW7:EF7"/>
    <mergeCell ref="BE8:BN8"/>
    <mergeCell ref="BO8:BX8"/>
    <mergeCell ref="BY8:CH8"/>
    <mergeCell ref="CI8:CR8"/>
    <mergeCell ref="EG7:EP7"/>
    <mergeCell ref="EQ7:EZ7"/>
    <mergeCell ref="FA7:FJ7"/>
    <mergeCell ref="FK7:FT7"/>
    <mergeCell ref="CI7:CR7"/>
    <mergeCell ref="CS7:DB7"/>
    <mergeCell ref="DC7:DL7"/>
    <mergeCell ref="DM7:DV7"/>
    <mergeCell ref="FW7:GF7"/>
    <mergeCell ref="EG8:EP8"/>
    <mergeCell ref="EQ8:EZ8"/>
    <mergeCell ref="FA8:FJ8"/>
    <mergeCell ref="FK8:FT8"/>
    <mergeCell ref="FW8:GF8"/>
    <mergeCell ref="AV9:AX9"/>
    <mergeCell ref="AT9:AT10"/>
    <mergeCell ref="AU9:AU10"/>
    <mergeCell ref="CS8:DB8"/>
    <mergeCell ref="DC8:DL8"/>
    <mergeCell ref="DM8:DV8"/>
    <mergeCell ref="DW8:EF8"/>
    <mergeCell ref="AY9:BC9"/>
    <mergeCell ref="BF9:BH9"/>
    <mergeCell ref="BI9:BM9"/>
    <mergeCell ref="BP9:BR9"/>
    <mergeCell ref="BS9:BW9"/>
    <mergeCell ref="BZ9:CB9"/>
    <mergeCell ref="CC9:CG9"/>
    <mergeCell ref="CJ9:CL9"/>
    <mergeCell ref="CM9:CQ9"/>
    <mergeCell ref="BD9:BD10"/>
    <mergeCell ref="BE9:BE10"/>
    <mergeCell ref="FK9:FK10"/>
    <mergeCell ref="FT9:FT10"/>
    <mergeCell ref="FW9:FW10"/>
    <mergeCell ref="CT9:CV9"/>
    <mergeCell ref="CW9:DA9"/>
    <mergeCell ref="DD9:DF9"/>
    <mergeCell ref="DG9:DK9"/>
    <mergeCell ref="DN9:DP9"/>
    <mergeCell ref="DQ9:DU9"/>
    <mergeCell ref="DX9:DZ9"/>
    <mergeCell ref="EA9:EE9"/>
    <mergeCell ref="EH9:EJ9"/>
    <mergeCell ref="EG9:EG10"/>
    <mergeCell ref="A9:A10"/>
    <mergeCell ref="D7:D10"/>
    <mergeCell ref="E9:E10"/>
    <mergeCell ref="N9:N10"/>
    <mergeCell ref="P9:P10"/>
    <mergeCell ref="Z9:Z10"/>
    <mergeCell ref="AA9:AA10"/>
    <mergeCell ref="AJ9:AJ10"/>
    <mergeCell ref="AK9:AK10"/>
    <mergeCell ref="F9:H9"/>
    <mergeCell ref="I9:M9"/>
    <mergeCell ref="Q9:S9"/>
    <mergeCell ref="T9:X9"/>
    <mergeCell ref="AB9:AD9"/>
    <mergeCell ref="AE9:AI9"/>
    <mergeCell ref="E7:N7"/>
    <mergeCell ref="P7:Z7"/>
    <mergeCell ref="AA7:AJ7"/>
    <mergeCell ref="AK7:AT7"/>
    <mergeCell ref="AL9:AN9"/>
    <mergeCell ref="AO9:AS9"/>
    <mergeCell ref="E8:N8"/>
    <mergeCell ref="P8:Z8"/>
    <mergeCell ref="AA8:AJ8"/>
    <mergeCell ref="GF9:GF10"/>
    <mergeCell ref="CR9:CR10"/>
    <mergeCell ref="CS9:CS10"/>
    <mergeCell ref="DB9:DB10"/>
    <mergeCell ref="DC9:DC10"/>
    <mergeCell ref="DL9:DL10"/>
    <mergeCell ref="DM9:DM10"/>
    <mergeCell ref="DV9:DV10"/>
    <mergeCell ref="DW9:DW10"/>
    <mergeCell ref="EF9:EF10"/>
    <mergeCell ref="EK9:EO9"/>
    <mergeCell ref="ER9:ET9"/>
    <mergeCell ref="EU9:EY9"/>
    <mergeCell ref="FB9:FD9"/>
    <mergeCell ref="FE9:FI9"/>
    <mergeCell ref="FL9:FN9"/>
    <mergeCell ref="FO9:FS9"/>
    <mergeCell ref="FX9:FZ9"/>
    <mergeCell ref="GA9:GE9"/>
    <mergeCell ref="EP9:EP10"/>
    <mergeCell ref="EQ9:EQ10"/>
    <mergeCell ref="EZ9:EZ10"/>
    <mergeCell ref="FA9:FA10"/>
    <mergeCell ref="FJ9:FJ10"/>
    <mergeCell ref="GG7:GP7"/>
    <mergeCell ref="GG8:GP8"/>
    <mergeCell ref="GG9:GG10"/>
    <mergeCell ref="GH9:GJ9"/>
    <mergeCell ref="GK9:GO9"/>
    <mergeCell ref="GP9:GP10"/>
    <mergeCell ref="GQ7:GZ7"/>
    <mergeCell ref="GQ8:GZ8"/>
    <mergeCell ref="GQ9:GQ10"/>
    <mergeCell ref="GR9:GT9"/>
    <mergeCell ref="GU9:GY9"/>
    <mergeCell ref="GZ9:GZ10"/>
  </mergeCells>
  <pageMargins left="0.39370078740157499" right="0" top="0.196850393700787" bottom="0" header="0" footer="0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58048"/>
  </sheetPr>
  <dimension ref="B1:G901"/>
  <sheetViews>
    <sheetView zoomScale="78" zoomScaleNormal="100" workbookViewId="0">
      <selection activeCell="E11" sqref="E11:G521"/>
    </sheetView>
  </sheetViews>
  <sheetFormatPr baseColWidth="10" defaultColWidth="11" defaultRowHeight="14"/>
  <cols>
    <col min="1" max="1" width="11" style="57"/>
    <col min="2" max="2" width="8.54296875" style="56" customWidth="1"/>
    <col min="3" max="3" width="12.08984375" style="62" bestFit="1" customWidth="1"/>
    <col min="4" max="4" width="61.08984375" style="57" bestFit="1" customWidth="1"/>
    <col min="5" max="5" width="12.1796875" style="57" bestFit="1" customWidth="1"/>
    <col min="6" max="6" width="11.1796875" style="57" bestFit="1" customWidth="1"/>
    <col min="7" max="16384" width="11" style="57"/>
  </cols>
  <sheetData>
    <row r="1" spans="2:7" ht="14.5">
      <c r="B1" s="206"/>
      <c r="C1" s="1"/>
      <c r="D1" s="1"/>
      <c r="E1" s="1"/>
      <c r="F1" s="1"/>
      <c r="G1" s="7"/>
    </row>
    <row r="2" spans="2:7" ht="15" customHeight="1">
      <c r="B2" s="379" t="s">
        <v>169</v>
      </c>
      <c r="C2" s="380"/>
      <c r="D2" s="380"/>
      <c r="E2" s="380"/>
      <c r="F2" s="380"/>
      <c r="G2" s="380"/>
    </row>
    <row r="3" spans="2:7" ht="15.75" customHeight="1">
      <c r="B3" s="379"/>
      <c r="C3" s="380"/>
      <c r="D3" s="380"/>
      <c r="E3" s="380"/>
      <c r="F3" s="380"/>
      <c r="G3" s="380"/>
    </row>
    <row r="4" spans="2:7" ht="27.5">
      <c r="B4" s="379" t="s">
        <v>179</v>
      </c>
      <c r="C4" s="380"/>
      <c r="D4" s="380"/>
      <c r="E4" s="380"/>
      <c r="F4" s="380"/>
      <c r="G4" s="380"/>
    </row>
    <row r="5" spans="2:7" ht="25">
      <c r="B5" s="381" t="s">
        <v>178</v>
      </c>
      <c r="C5" s="382"/>
      <c r="D5" s="382"/>
      <c r="E5" s="382"/>
      <c r="F5" s="382"/>
      <c r="G5" s="382"/>
    </row>
    <row r="6" spans="2:7" ht="16" thickBot="1">
      <c r="B6" s="383" t="s">
        <v>171</v>
      </c>
      <c r="C6" s="384"/>
      <c r="D6" s="384"/>
      <c r="E6" s="384"/>
      <c r="F6" s="384"/>
      <c r="G6" s="384"/>
    </row>
    <row r="7" spans="2:7" ht="15" thickBot="1">
      <c r="B7" s="28"/>
      <c r="C7" s="28"/>
      <c r="D7" s="28"/>
      <c r="E7" s="28"/>
      <c r="F7" s="28"/>
      <c r="G7" s="28"/>
    </row>
    <row r="8" spans="2:7" ht="21" customHeight="1" thickTop="1" thickBot="1">
      <c r="B8" s="423" t="s">
        <v>29</v>
      </c>
      <c r="C8" s="424" t="s">
        <v>164</v>
      </c>
      <c r="D8" s="424"/>
      <c r="E8" s="424"/>
      <c r="F8" s="424"/>
      <c r="G8" s="424"/>
    </row>
    <row r="9" spans="2:7" ht="15" thickTop="1" thickBot="1">
      <c r="B9" s="423"/>
      <c r="C9" s="425" t="s">
        <v>31</v>
      </c>
      <c r="D9" s="424" t="s">
        <v>162</v>
      </c>
      <c r="E9" s="424" t="s">
        <v>77</v>
      </c>
      <c r="F9" s="424" t="s">
        <v>163</v>
      </c>
      <c r="G9" s="424" t="s">
        <v>22</v>
      </c>
    </row>
    <row r="10" spans="2:7" ht="15" thickTop="1" thickBot="1">
      <c r="B10" s="423"/>
      <c r="C10" s="425"/>
      <c r="D10" s="424"/>
      <c r="E10" s="424"/>
      <c r="F10" s="424"/>
      <c r="G10" s="424"/>
    </row>
    <row r="11" spans="2:7" ht="17.5" thickTop="1" thickBot="1">
      <c r="B11" s="426">
        <v>1</v>
      </c>
      <c r="C11" s="427">
        <v>45469</v>
      </c>
      <c r="D11" s="428" t="s">
        <v>257</v>
      </c>
      <c r="E11" s="612">
        <f>0.5*25</f>
        <v>12.5</v>
      </c>
      <c r="F11" s="612"/>
      <c r="G11" s="612">
        <f>+E11-F11</f>
        <v>12.5</v>
      </c>
    </row>
    <row r="12" spans="2:7" ht="17.5" thickTop="1" thickBot="1">
      <c r="B12" s="429">
        <v>2</v>
      </c>
      <c r="C12" s="430">
        <v>45469</v>
      </c>
      <c r="D12" s="431" t="s">
        <v>258</v>
      </c>
      <c r="E12" s="613"/>
      <c r="F12" s="613">
        <v>10.5</v>
      </c>
      <c r="G12" s="614">
        <f>+G11+E12-F12</f>
        <v>2</v>
      </c>
    </row>
    <row r="13" spans="2:7" ht="17.5" thickTop="1" thickBot="1">
      <c r="B13" s="426">
        <v>3</v>
      </c>
      <c r="C13" s="427">
        <v>45534</v>
      </c>
      <c r="D13" s="428" t="s">
        <v>257</v>
      </c>
      <c r="E13" s="612">
        <f>0.5*25</f>
        <v>12.5</v>
      </c>
      <c r="F13" s="615"/>
      <c r="G13" s="616">
        <f t="shared" ref="G13:G35" si="0">+G12+E13-F13</f>
        <v>14.5</v>
      </c>
    </row>
    <row r="14" spans="2:7" ht="17.5" thickTop="1" thickBot="1">
      <c r="B14" s="429">
        <v>4</v>
      </c>
      <c r="C14" s="430">
        <v>45534</v>
      </c>
      <c r="D14" s="432" t="s">
        <v>259</v>
      </c>
      <c r="E14" s="613">
        <v>24</v>
      </c>
      <c r="F14" s="613"/>
      <c r="G14" s="614">
        <f t="shared" si="0"/>
        <v>38.5</v>
      </c>
    </row>
    <row r="15" spans="2:7" ht="17.5" thickTop="1" thickBot="1">
      <c r="B15" s="426">
        <v>5</v>
      </c>
      <c r="C15" s="427">
        <v>45534</v>
      </c>
      <c r="D15" s="433" t="s">
        <v>260</v>
      </c>
      <c r="E15" s="615"/>
      <c r="F15" s="615">
        <v>20</v>
      </c>
      <c r="G15" s="616">
        <f t="shared" si="0"/>
        <v>18.5</v>
      </c>
    </row>
    <row r="16" spans="2:7" ht="17.5" thickTop="1" thickBot="1">
      <c r="B16" s="429">
        <v>6</v>
      </c>
      <c r="C16" s="430">
        <v>45562</v>
      </c>
      <c r="D16" s="434" t="s">
        <v>257</v>
      </c>
      <c r="E16" s="617">
        <f>0.5*25</f>
        <v>12.5</v>
      </c>
      <c r="F16" s="613"/>
      <c r="G16" s="614">
        <f t="shared" si="0"/>
        <v>31</v>
      </c>
    </row>
    <row r="17" spans="2:7" ht="17.5" thickTop="1" thickBot="1">
      <c r="B17" s="426">
        <v>7</v>
      </c>
      <c r="C17" s="427">
        <v>45589</v>
      </c>
      <c r="D17" s="428" t="s">
        <v>257</v>
      </c>
      <c r="E17" s="612">
        <f>0.5*25</f>
        <v>12.5</v>
      </c>
      <c r="F17" s="615"/>
      <c r="G17" s="616">
        <f t="shared" si="0"/>
        <v>43.5</v>
      </c>
    </row>
    <row r="18" spans="2:7" ht="17.5" thickTop="1" thickBot="1">
      <c r="B18" s="429">
        <v>8</v>
      </c>
      <c r="C18" s="430">
        <v>45625</v>
      </c>
      <c r="D18" s="434" t="s">
        <v>257</v>
      </c>
      <c r="E18" s="617">
        <f>0.5*25</f>
        <v>12.5</v>
      </c>
      <c r="F18" s="613"/>
      <c r="G18" s="614">
        <f t="shared" si="0"/>
        <v>56</v>
      </c>
    </row>
    <row r="19" spans="2:7" ht="17.5" thickTop="1" thickBot="1">
      <c r="B19" s="426">
        <v>9</v>
      </c>
      <c r="C19" s="427">
        <v>45625</v>
      </c>
      <c r="D19" s="433" t="s">
        <v>261</v>
      </c>
      <c r="E19" s="615"/>
      <c r="F19" s="615">
        <v>2.79</v>
      </c>
      <c r="G19" s="616">
        <f t="shared" si="0"/>
        <v>53.21</v>
      </c>
    </row>
    <row r="20" spans="2:7" ht="17.5" thickTop="1" thickBot="1">
      <c r="B20" s="429">
        <v>10</v>
      </c>
      <c r="C20" s="430">
        <v>45688</v>
      </c>
      <c r="D20" s="434" t="s">
        <v>257</v>
      </c>
      <c r="E20" s="617">
        <f>0.5*25</f>
        <v>12.5</v>
      </c>
      <c r="F20" s="613"/>
      <c r="G20" s="614">
        <f t="shared" si="0"/>
        <v>65.710000000000008</v>
      </c>
    </row>
    <row r="21" spans="2:7" ht="17.5" thickTop="1" thickBot="1">
      <c r="B21" s="426">
        <v>11</v>
      </c>
      <c r="C21" s="427">
        <v>45688</v>
      </c>
      <c r="D21" s="433" t="s">
        <v>262</v>
      </c>
      <c r="E21" s="615">
        <f>1*4</f>
        <v>4</v>
      </c>
      <c r="F21" s="615"/>
      <c r="G21" s="616">
        <f t="shared" si="0"/>
        <v>69.710000000000008</v>
      </c>
    </row>
    <row r="22" spans="2:7" ht="17.5" thickTop="1" thickBot="1">
      <c r="B22" s="429">
        <v>12</v>
      </c>
      <c r="C22" s="430">
        <v>45719</v>
      </c>
      <c r="D22" s="434" t="s">
        <v>257</v>
      </c>
      <c r="E22" s="617">
        <f>0.5*25</f>
        <v>12.5</v>
      </c>
      <c r="F22" s="613"/>
      <c r="G22" s="614">
        <f t="shared" si="0"/>
        <v>82.210000000000008</v>
      </c>
    </row>
    <row r="23" spans="2:7" ht="17.5" thickTop="1" thickBot="1">
      <c r="B23" s="426">
        <v>13</v>
      </c>
      <c r="C23" s="427">
        <v>45747</v>
      </c>
      <c r="D23" s="428" t="s">
        <v>257</v>
      </c>
      <c r="E23" s="612">
        <f>0.5*25</f>
        <v>12.5</v>
      </c>
      <c r="F23" s="615"/>
      <c r="G23" s="616">
        <f t="shared" si="0"/>
        <v>94.710000000000008</v>
      </c>
    </row>
    <row r="24" spans="2:7" ht="17.5" thickTop="1" thickBot="1">
      <c r="B24" s="429">
        <v>14</v>
      </c>
      <c r="C24" s="430">
        <v>45747</v>
      </c>
      <c r="D24" s="432" t="s">
        <v>263</v>
      </c>
      <c r="E24" s="613"/>
      <c r="F24" s="613">
        <v>2.4</v>
      </c>
      <c r="G24" s="614">
        <f t="shared" si="0"/>
        <v>92.31</v>
      </c>
    </row>
    <row r="25" spans="2:7" ht="17.5" thickTop="1" thickBot="1">
      <c r="B25" s="426">
        <v>15</v>
      </c>
      <c r="C25" s="427">
        <v>45771</v>
      </c>
      <c r="D25" s="433" t="s">
        <v>264</v>
      </c>
      <c r="E25" s="615"/>
      <c r="F25" s="615">
        <v>20</v>
      </c>
      <c r="G25" s="616">
        <f t="shared" si="0"/>
        <v>72.31</v>
      </c>
    </row>
    <row r="26" spans="2:7" ht="17.5" thickTop="1" thickBot="1">
      <c r="B26" s="429">
        <v>16</v>
      </c>
      <c r="C26" s="430">
        <v>45779</v>
      </c>
      <c r="D26" s="432" t="s">
        <v>265</v>
      </c>
      <c r="E26" s="613"/>
      <c r="F26" s="613">
        <v>60</v>
      </c>
      <c r="G26" s="614">
        <f t="shared" si="0"/>
        <v>12.310000000000002</v>
      </c>
    </row>
    <row r="27" spans="2:7" ht="17.5" thickTop="1" thickBot="1">
      <c r="B27" s="426">
        <v>17</v>
      </c>
      <c r="C27" s="427">
        <v>45779</v>
      </c>
      <c r="D27" s="428" t="s">
        <v>257</v>
      </c>
      <c r="E27" s="612">
        <f>0.5*25</f>
        <v>12.5</v>
      </c>
      <c r="F27" s="615"/>
      <c r="G27" s="616">
        <f t="shared" si="0"/>
        <v>24.810000000000002</v>
      </c>
    </row>
    <row r="28" spans="2:7" ht="17.5" thickTop="1" thickBot="1">
      <c r="B28" s="429">
        <v>18</v>
      </c>
      <c r="C28" s="430">
        <v>45794</v>
      </c>
      <c r="D28" s="432" t="s">
        <v>266</v>
      </c>
      <c r="E28" s="613"/>
      <c r="F28" s="613">
        <v>10</v>
      </c>
      <c r="G28" s="614">
        <f t="shared" si="0"/>
        <v>14.810000000000002</v>
      </c>
    </row>
    <row r="29" spans="2:7" ht="17.5" thickTop="1" thickBot="1">
      <c r="B29" s="426">
        <v>19</v>
      </c>
      <c r="C29" s="427">
        <v>45807</v>
      </c>
      <c r="D29" s="428" t="s">
        <v>257</v>
      </c>
      <c r="E29" s="612">
        <f>0.5*25</f>
        <v>12.5</v>
      </c>
      <c r="F29" s="615"/>
      <c r="G29" s="616">
        <f t="shared" si="0"/>
        <v>27.310000000000002</v>
      </c>
    </row>
    <row r="30" spans="2:7" ht="17.5" thickTop="1" thickBot="1">
      <c r="B30" s="429">
        <v>20</v>
      </c>
      <c r="C30" s="430">
        <v>45807</v>
      </c>
      <c r="D30" s="432" t="s">
        <v>267</v>
      </c>
      <c r="E30" s="613">
        <v>10</v>
      </c>
      <c r="F30" s="613"/>
      <c r="G30" s="614">
        <f t="shared" si="0"/>
        <v>37.31</v>
      </c>
    </row>
    <row r="31" spans="2:7" ht="17.5" thickTop="1" thickBot="1">
      <c r="B31" s="426">
        <v>21</v>
      </c>
      <c r="C31" s="427">
        <v>45589</v>
      </c>
      <c r="D31" s="433"/>
      <c r="E31" s="615"/>
      <c r="F31" s="615"/>
      <c r="G31" s="616">
        <f t="shared" si="0"/>
        <v>37.31</v>
      </c>
    </row>
    <row r="32" spans="2:7" ht="17.5" thickTop="1" thickBot="1">
      <c r="B32" s="429">
        <v>22</v>
      </c>
      <c r="C32" s="430">
        <v>45589</v>
      </c>
      <c r="D32" s="432"/>
      <c r="E32" s="613"/>
      <c r="F32" s="613"/>
      <c r="G32" s="614">
        <f t="shared" si="0"/>
        <v>37.31</v>
      </c>
    </row>
    <row r="33" spans="2:7" ht="17.5" thickTop="1" thickBot="1">
      <c r="B33" s="426">
        <v>23</v>
      </c>
      <c r="C33" s="427">
        <v>45589</v>
      </c>
      <c r="D33" s="433"/>
      <c r="E33" s="615"/>
      <c r="F33" s="615"/>
      <c r="G33" s="616">
        <f t="shared" si="0"/>
        <v>37.31</v>
      </c>
    </row>
    <row r="34" spans="2:7" ht="17.5" thickTop="1" thickBot="1">
      <c r="B34" s="429">
        <v>24</v>
      </c>
      <c r="C34" s="430">
        <v>45589</v>
      </c>
      <c r="D34" s="432"/>
      <c r="E34" s="613"/>
      <c r="F34" s="613"/>
      <c r="G34" s="614">
        <f t="shared" si="0"/>
        <v>37.31</v>
      </c>
    </row>
    <row r="35" spans="2:7" ht="17.5" thickTop="1" thickBot="1">
      <c r="B35" s="426">
        <v>25</v>
      </c>
      <c r="C35" s="427">
        <v>45589</v>
      </c>
      <c r="D35" s="433"/>
      <c r="E35" s="615"/>
      <c r="F35" s="615"/>
      <c r="G35" s="616">
        <f t="shared" si="0"/>
        <v>37.31</v>
      </c>
    </row>
    <row r="36" spans="2:7" ht="17.5" thickTop="1" thickBot="1">
      <c r="B36" s="429">
        <v>26</v>
      </c>
      <c r="C36" s="430">
        <v>45589</v>
      </c>
      <c r="D36" s="432"/>
      <c r="E36" s="613"/>
      <c r="F36" s="613"/>
      <c r="G36" s="614">
        <f t="shared" ref="G36:G47" si="1">+G35+E36-F36</f>
        <v>37.31</v>
      </c>
    </row>
    <row r="37" spans="2:7" ht="17.5" thickTop="1" thickBot="1">
      <c r="B37" s="426">
        <v>27</v>
      </c>
      <c r="C37" s="427">
        <v>45589</v>
      </c>
      <c r="D37" s="433"/>
      <c r="E37" s="615"/>
      <c r="F37" s="615"/>
      <c r="G37" s="616">
        <f t="shared" si="1"/>
        <v>37.31</v>
      </c>
    </row>
    <row r="38" spans="2:7" ht="17.5" thickTop="1" thickBot="1">
      <c r="B38" s="429">
        <v>28</v>
      </c>
      <c r="C38" s="430">
        <v>45589</v>
      </c>
      <c r="D38" s="432"/>
      <c r="E38" s="613"/>
      <c r="F38" s="613"/>
      <c r="G38" s="614">
        <f t="shared" si="1"/>
        <v>37.31</v>
      </c>
    </row>
    <row r="39" spans="2:7" ht="17.5" thickTop="1" thickBot="1">
      <c r="B39" s="426">
        <v>29</v>
      </c>
      <c r="C39" s="427">
        <v>45589</v>
      </c>
      <c r="D39" s="433"/>
      <c r="E39" s="615"/>
      <c r="F39" s="615"/>
      <c r="G39" s="616">
        <f t="shared" si="1"/>
        <v>37.31</v>
      </c>
    </row>
    <row r="40" spans="2:7" ht="17.5" thickTop="1" thickBot="1">
      <c r="B40" s="429">
        <v>30</v>
      </c>
      <c r="C40" s="430">
        <v>45589</v>
      </c>
      <c r="D40" s="432"/>
      <c r="E40" s="613"/>
      <c r="F40" s="613"/>
      <c r="G40" s="614">
        <f t="shared" si="1"/>
        <v>37.31</v>
      </c>
    </row>
    <row r="41" spans="2:7" ht="17.5" thickTop="1" thickBot="1">
      <c r="B41" s="426">
        <v>31</v>
      </c>
      <c r="C41" s="427">
        <v>45589</v>
      </c>
      <c r="D41" s="433"/>
      <c r="E41" s="615"/>
      <c r="F41" s="615"/>
      <c r="G41" s="616">
        <f t="shared" si="1"/>
        <v>37.31</v>
      </c>
    </row>
    <row r="42" spans="2:7" ht="17.5" thickTop="1" thickBot="1">
      <c r="B42" s="429">
        <v>32</v>
      </c>
      <c r="C42" s="430">
        <v>45589</v>
      </c>
      <c r="D42" s="432"/>
      <c r="E42" s="613"/>
      <c r="F42" s="613"/>
      <c r="G42" s="614">
        <f t="shared" si="1"/>
        <v>37.31</v>
      </c>
    </row>
    <row r="43" spans="2:7" ht="17.5" thickTop="1" thickBot="1">
      <c r="B43" s="426">
        <v>33</v>
      </c>
      <c r="C43" s="427">
        <v>45589</v>
      </c>
      <c r="D43" s="433"/>
      <c r="E43" s="615"/>
      <c r="F43" s="615"/>
      <c r="G43" s="616">
        <f t="shared" si="1"/>
        <v>37.31</v>
      </c>
    </row>
    <row r="44" spans="2:7" ht="17.5" thickTop="1" thickBot="1">
      <c r="B44" s="429">
        <v>34</v>
      </c>
      <c r="C44" s="430">
        <v>45589</v>
      </c>
      <c r="D44" s="432"/>
      <c r="E44" s="613"/>
      <c r="F44" s="613"/>
      <c r="G44" s="614">
        <f t="shared" si="1"/>
        <v>37.31</v>
      </c>
    </row>
    <row r="45" spans="2:7" ht="17.5" thickTop="1" thickBot="1">
      <c r="B45" s="426">
        <v>35</v>
      </c>
      <c r="C45" s="427">
        <v>45589</v>
      </c>
      <c r="D45" s="433"/>
      <c r="E45" s="615"/>
      <c r="F45" s="615"/>
      <c r="G45" s="616">
        <f t="shared" si="1"/>
        <v>37.31</v>
      </c>
    </row>
    <row r="46" spans="2:7" ht="17.5" thickTop="1" thickBot="1">
      <c r="B46" s="429">
        <v>36</v>
      </c>
      <c r="C46" s="430">
        <v>45589</v>
      </c>
      <c r="D46" s="432"/>
      <c r="E46" s="613"/>
      <c r="F46" s="613"/>
      <c r="G46" s="614">
        <f t="shared" si="1"/>
        <v>37.31</v>
      </c>
    </row>
    <row r="47" spans="2:7" ht="17.5" thickTop="1" thickBot="1">
      <c r="B47" s="426">
        <v>37</v>
      </c>
      <c r="C47" s="427">
        <v>45589</v>
      </c>
      <c r="D47" s="433"/>
      <c r="E47" s="615"/>
      <c r="F47" s="615"/>
      <c r="G47" s="616">
        <f t="shared" si="1"/>
        <v>37.31</v>
      </c>
    </row>
    <row r="48" spans="2:7" ht="17.5" thickTop="1" thickBot="1">
      <c r="B48" s="429">
        <v>38</v>
      </c>
      <c r="C48" s="430">
        <v>45589</v>
      </c>
      <c r="D48" s="432"/>
      <c r="E48" s="613"/>
      <c r="F48" s="613"/>
      <c r="G48" s="614">
        <f t="shared" ref="G48:G111" si="2">+G47+E48-F48</f>
        <v>37.31</v>
      </c>
    </row>
    <row r="49" spans="2:7" ht="17.5" thickTop="1" thickBot="1">
      <c r="B49" s="426">
        <v>39</v>
      </c>
      <c r="C49" s="427">
        <v>45589</v>
      </c>
      <c r="D49" s="433"/>
      <c r="E49" s="615"/>
      <c r="F49" s="615"/>
      <c r="G49" s="616">
        <f t="shared" si="2"/>
        <v>37.31</v>
      </c>
    </row>
    <row r="50" spans="2:7" ht="17.5" thickTop="1" thickBot="1">
      <c r="B50" s="429">
        <v>40</v>
      </c>
      <c r="C50" s="430">
        <v>45589</v>
      </c>
      <c r="D50" s="432"/>
      <c r="E50" s="613"/>
      <c r="F50" s="613"/>
      <c r="G50" s="614">
        <f t="shared" si="2"/>
        <v>37.31</v>
      </c>
    </row>
    <row r="51" spans="2:7" ht="17.5" thickTop="1" thickBot="1">
      <c r="B51" s="426">
        <v>41</v>
      </c>
      <c r="C51" s="427">
        <v>45589</v>
      </c>
      <c r="D51" s="433"/>
      <c r="E51" s="615"/>
      <c r="F51" s="615"/>
      <c r="G51" s="616">
        <f t="shared" si="2"/>
        <v>37.31</v>
      </c>
    </row>
    <row r="52" spans="2:7" ht="17.5" thickTop="1" thickBot="1">
      <c r="B52" s="429">
        <v>42</v>
      </c>
      <c r="C52" s="430">
        <v>45589</v>
      </c>
      <c r="D52" s="432"/>
      <c r="E52" s="613"/>
      <c r="F52" s="613"/>
      <c r="G52" s="614">
        <f t="shared" si="2"/>
        <v>37.31</v>
      </c>
    </row>
    <row r="53" spans="2:7" ht="17.5" thickTop="1" thickBot="1">
      <c r="B53" s="426">
        <v>43</v>
      </c>
      <c r="C53" s="427">
        <v>45589</v>
      </c>
      <c r="D53" s="433"/>
      <c r="E53" s="615"/>
      <c r="F53" s="615"/>
      <c r="G53" s="616">
        <f t="shared" si="2"/>
        <v>37.31</v>
      </c>
    </row>
    <row r="54" spans="2:7" ht="17.5" thickTop="1" thickBot="1">
      <c r="B54" s="429">
        <v>44</v>
      </c>
      <c r="C54" s="430">
        <v>45589</v>
      </c>
      <c r="D54" s="432"/>
      <c r="E54" s="613"/>
      <c r="F54" s="613"/>
      <c r="G54" s="614">
        <f t="shared" si="2"/>
        <v>37.31</v>
      </c>
    </row>
    <row r="55" spans="2:7" ht="17.5" thickTop="1" thickBot="1">
      <c r="B55" s="426">
        <v>45</v>
      </c>
      <c r="C55" s="427">
        <v>45589</v>
      </c>
      <c r="D55" s="433"/>
      <c r="E55" s="615"/>
      <c r="F55" s="615"/>
      <c r="G55" s="616">
        <f t="shared" si="2"/>
        <v>37.31</v>
      </c>
    </row>
    <row r="56" spans="2:7" ht="17.5" thickTop="1" thickBot="1">
      <c r="B56" s="429">
        <v>46</v>
      </c>
      <c r="C56" s="430">
        <v>45589</v>
      </c>
      <c r="D56" s="432"/>
      <c r="E56" s="613"/>
      <c r="F56" s="613"/>
      <c r="G56" s="614">
        <f t="shared" si="2"/>
        <v>37.31</v>
      </c>
    </row>
    <row r="57" spans="2:7" ht="17.5" thickTop="1" thickBot="1">
      <c r="B57" s="426">
        <v>47</v>
      </c>
      <c r="C57" s="427">
        <v>45589</v>
      </c>
      <c r="D57" s="433"/>
      <c r="E57" s="615"/>
      <c r="F57" s="615"/>
      <c r="G57" s="616">
        <f t="shared" si="2"/>
        <v>37.31</v>
      </c>
    </row>
    <row r="58" spans="2:7" ht="17.5" thickTop="1" thickBot="1">
      <c r="B58" s="429">
        <v>48</v>
      </c>
      <c r="C58" s="430">
        <v>45589</v>
      </c>
      <c r="D58" s="432"/>
      <c r="E58" s="613"/>
      <c r="F58" s="613"/>
      <c r="G58" s="614">
        <f t="shared" si="2"/>
        <v>37.31</v>
      </c>
    </row>
    <row r="59" spans="2:7" ht="17.5" thickTop="1" thickBot="1">
      <c r="B59" s="426">
        <v>49</v>
      </c>
      <c r="C59" s="427">
        <v>45589</v>
      </c>
      <c r="D59" s="433"/>
      <c r="E59" s="615"/>
      <c r="F59" s="615"/>
      <c r="G59" s="616">
        <f t="shared" si="2"/>
        <v>37.31</v>
      </c>
    </row>
    <row r="60" spans="2:7" ht="17.5" thickTop="1" thickBot="1">
      <c r="B60" s="429">
        <v>50</v>
      </c>
      <c r="C60" s="430">
        <v>45589</v>
      </c>
      <c r="D60" s="432"/>
      <c r="E60" s="613"/>
      <c r="F60" s="613"/>
      <c r="G60" s="614">
        <f t="shared" si="2"/>
        <v>37.31</v>
      </c>
    </row>
    <row r="61" spans="2:7" ht="17.5" thickTop="1" thickBot="1">
      <c r="B61" s="426">
        <v>51</v>
      </c>
      <c r="C61" s="427">
        <v>45589</v>
      </c>
      <c r="D61" s="433"/>
      <c r="E61" s="615"/>
      <c r="F61" s="615"/>
      <c r="G61" s="616">
        <f t="shared" si="2"/>
        <v>37.31</v>
      </c>
    </row>
    <row r="62" spans="2:7" ht="17.5" thickTop="1" thickBot="1">
      <c r="B62" s="429">
        <v>52</v>
      </c>
      <c r="C62" s="430">
        <v>45589</v>
      </c>
      <c r="D62" s="432"/>
      <c r="E62" s="613"/>
      <c r="F62" s="613"/>
      <c r="G62" s="614">
        <f t="shared" si="2"/>
        <v>37.31</v>
      </c>
    </row>
    <row r="63" spans="2:7" ht="17.5" thickTop="1" thickBot="1">
      <c r="B63" s="426">
        <v>53</v>
      </c>
      <c r="C63" s="427">
        <v>45589</v>
      </c>
      <c r="D63" s="433"/>
      <c r="E63" s="615"/>
      <c r="F63" s="615"/>
      <c r="G63" s="616">
        <f t="shared" si="2"/>
        <v>37.31</v>
      </c>
    </row>
    <row r="64" spans="2:7" ht="17.5" thickTop="1" thickBot="1">
      <c r="B64" s="429">
        <v>54</v>
      </c>
      <c r="C64" s="430">
        <v>45589</v>
      </c>
      <c r="D64" s="432"/>
      <c r="E64" s="613"/>
      <c r="F64" s="613"/>
      <c r="G64" s="614">
        <f t="shared" si="2"/>
        <v>37.31</v>
      </c>
    </row>
    <row r="65" spans="2:7" ht="17.5" thickTop="1" thickBot="1">
      <c r="B65" s="426">
        <v>55</v>
      </c>
      <c r="C65" s="427">
        <v>45589</v>
      </c>
      <c r="D65" s="433"/>
      <c r="E65" s="615"/>
      <c r="F65" s="615"/>
      <c r="G65" s="616">
        <f t="shared" si="2"/>
        <v>37.31</v>
      </c>
    </row>
    <row r="66" spans="2:7" ht="17.5" thickTop="1" thickBot="1">
      <c r="B66" s="429">
        <v>56</v>
      </c>
      <c r="C66" s="430">
        <v>45589</v>
      </c>
      <c r="D66" s="432"/>
      <c r="E66" s="613"/>
      <c r="F66" s="613"/>
      <c r="G66" s="614">
        <f t="shared" si="2"/>
        <v>37.31</v>
      </c>
    </row>
    <row r="67" spans="2:7" ht="17.5" thickTop="1" thickBot="1">
      <c r="B67" s="426">
        <v>57</v>
      </c>
      <c r="C67" s="427">
        <v>45589</v>
      </c>
      <c r="D67" s="433"/>
      <c r="E67" s="615"/>
      <c r="F67" s="615"/>
      <c r="G67" s="616">
        <f t="shared" si="2"/>
        <v>37.31</v>
      </c>
    </row>
    <row r="68" spans="2:7" ht="17.5" thickTop="1" thickBot="1">
      <c r="B68" s="429">
        <v>58</v>
      </c>
      <c r="C68" s="430">
        <v>45589</v>
      </c>
      <c r="D68" s="432"/>
      <c r="E68" s="613"/>
      <c r="F68" s="613"/>
      <c r="G68" s="614">
        <f t="shared" si="2"/>
        <v>37.31</v>
      </c>
    </row>
    <row r="69" spans="2:7" ht="17.5" thickTop="1" thickBot="1">
      <c r="B69" s="426">
        <v>59</v>
      </c>
      <c r="C69" s="427">
        <v>45589</v>
      </c>
      <c r="D69" s="433"/>
      <c r="E69" s="615"/>
      <c r="F69" s="615"/>
      <c r="G69" s="616">
        <f t="shared" si="2"/>
        <v>37.31</v>
      </c>
    </row>
    <row r="70" spans="2:7" ht="17.5" thickTop="1" thickBot="1">
      <c r="B70" s="429">
        <v>60</v>
      </c>
      <c r="C70" s="430">
        <v>45589</v>
      </c>
      <c r="D70" s="432"/>
      <c r="E70" s="613"/>
      <c r="F70" s="613"/>
      <c r="G70" s="614">
        <f t="shared" si="2"/>
        <v>37.31</v>
      </c>
    </row>
    <row r="71" spans="2:7" ht="17.5" thickTop="1" thickBot="1">
      <c r="B71" s="426">
        <v>61</v>
      </c>
      <c r="C71" s="427">
        <v>45589</v>
      </c>
      <c r="D71" s="433"/>
      <c r="E71" s="615"/>
      <c r="F71" s="615"/>
      <c r="G71" s="616">
        <f t="shared" si="2"/>
        <v>37.31</v>
      </c>
    </row>
    <row r="72" spans="2:7" ht="17.5" thickTop="1" thickBot="1">
      <c r="B72" s="429">
        <v>62</v>
      </c>
      <c r="C72" s="430">
        <v>45589</v>
      </c>
      <c r="D72" s="432"/>
      <c r="E72" s="613"/>
      <c r="F72" s="613"/>
      <c r="G72" s="614">
        <f t="shared" si="2"/>
        <v>37.31</v>
      </c>
    </row>
    <row r="73" spans="2:7" ht="17.5" thickTop="1" thickBot="1">
      <c r="B73" s="426">
        <v>63</v>
      </c>
      <c r="C73" s="427">
        <v>45589</v>
      </c>
      <c r="D73" s="433"/>
      <c r="E73" s="615"/>
      <c r="F73" s="615"/>
      <c r="G73" s="616">
        <f t="shared" si="2"/>
        <v>37.31</v>
      </c>
    </row>
    <row r="74" spans="2:7" ht="17.5" thickTop="1" thickBot="1">
      <c r="B74" s="429">
        <v>64</v>
      </c>
      <c r="C74" s="430">
        <v>45589</v>
      </c>
      <c r="D74" s="432"/>
      <c r="E74" s="613"/>
      <c r="F74" s="613"/>
      <c r="G74" s="614">
        <f t="shared" si="2"/>
        <v>37.31</v>
      </c>
    </row>
    <row r="75" spans="2:7" ht="17.5" thickTop="1" thickBot="1">
      <c r="B75" s="426">
        <v>65</v>
      </c>
      <c r="C75" s="427">
        <v>45589</v>
      </c>
      <c r="D75" s="433"/>
      <c r="E75" s="615"/>
      <c r="F75" s="615"/>
      <c r="G75" s="616">
        <f t="shared" si="2"/>
        <v>37.31</v>
      </c>
    </row>
    <row r="76" spans="2:7" ht="17.5" thickTop="1" thickBot="1">
      <c r="B76" s="429">
        <v>66</v>
      </c>
      <c r="C76" s="430">
        <v>45589</v>
      </c>
      <c r="D76" s="432"/>
      <c r="E76" s="613"/>
      <c r="F76" s="613"/>
      <c r="G76" s="614">
        <f t="shared" si="2"/>
        <v>37.31</v>
      </c>
    </row>
    <row r="77" spans="2:7" ht="17.5" thickTop="1" thickBot="1">
      <c r="B77" s="426">
        <v>67</v>
      </c>
      <c r="C77" s="427">
        <v>45589</v>
      </c>
      <c r="D77" s="433"/>
      <c r="E77" s="615"/>
      <c r="F77" s="615"/>
      <c r="G77" s="616">
        <f t="shared" si="2"/>
        <v>37.31</v>
      </c>
    </row>
    <row r="78" spans="2:7" ht="17.5" thickTop="1" thickBot="1">
      <c r="B78" s="429">
        <v>68</v>
      </c>
      <c r="C78" s="430">
        <v>45589</v>
      </c>
      <c r="D78" s="432"/>
      <c r="E78" s="613"/>
      <c r="F78" s="613"/>
      <c r="G78" s="614">
        <f t="shared" si="2"/>
        <v>37.31</v>
      </c>
    </row>
    <row r="79" spans="2:7" ht="17.5" thickTop="1" thickBot="1">
      <c r="B79" s="426">
        <v>69</v>
      </c>
      <c r="C79" s="427">
        <v>45589</v>
      </c>
      <c r="D79" s="433"/>
      <c r="E79" s="615"/>
      <c r="F79" s="615"/>
      <c r="G79" s="616">
        <f t="shared" si="2"/>
        <v>37.31</v>
      </c>
    </row>
    <row r="80" spans="2:7" ht="17.5" thickTop="1" thickBot="1">
      <c r="B80" s="429">
        <v>70</v>
      </c>
      <c r="C80" s="430">
        <v>45589</v>
      </c>
      <c r="D80" s="432"/>
      <c r="E80" s="613"/>
      <c r="F80" s="613"/>
      <c r="G80" s="614">
        <f t="shared" si="2"/>
        <v>37.31</v>
      </c>
    </row>
    <row r="81" spans="2:7" ht="17.5" thickTop="1" thickBot="1">
      <c r="B81" s="426">
        <v>71</v>
      </c>
      <c r="C81" s="427">
        <v>45589</v>
      </c>
      <c r="D81" s="433"/>
      <c r="E81" s="615"/>
      <c r="F81" s="615"/>
      <c r="G81" s="616">
        <f t="shared" si="2"/>
        <v>37.31</v>
      </c>
    </row>
    <row r="82" spans="2:7" ht="17.5" thickTop="1" thickBot="1">
      <c r="B82" s="429">
        <v>72</v>
      </c>
      <c r="C82" s="430">
        <v>45589</v>
      </c>
      <c r="D82" s="432"/>
      <c r="E82" s="613"/>
      <c r="F82" s="613"/>
      <c r="G82" s="614">
        <f t="shared" si="2"/>
        <v>37.31</v>
      </c>
    </row>
    <row r="83" spans="2:7" ht="17.5" thickTop="1" thickBot="1">
      <c r="B83" s="426">
        <v>73</v>
      </c>
      <c r="C83" s="427">
        <v>45589</v>
      </c>
      <c r="D83" s="433"/>
      <c r="E83" s="615"/>
      <c r="F83" s="615"/>
      <c r="G83" s="616">
        <f t="shared" si="2"/>
        <v>37.31</v>
      </c>
    </row>
    <row r="84" spans="2:7" ht="17.5" thickTop="1" thickBot="1">
      <c r="B84" s="429">
        <v>74</v>
      </c>
      <c r="C84" s="430">
        <v>45589</v>
      </c>
      <c r="D84" s="432"/>
      <c r="E84" s="613"/>
      <c r="F84" s="613"/>
      <c r="G84" s="614">
        <f t="shared" si="2"/>
        <v>37.31</v>
      </c>
    </row>
    <row r="85" spans="2:7" ht="17.5" thickTop="1" thickBot="1">
      <c r="B85" s="426">
        <v>75</v>
      </c>
      <c r="C85" s="427">
        <v>45589</v>
      </c>
      <c r="D85" s="433"/>
      <c r="E85" s="615"/>
      <c r="F85" s="615"/>
      <c r="G85" s="616">
        <f t="shared" si="2"/>
        <v>37.31</v>
      </c>
    </row>
    <row r="86" spans="2:7" ht="17.5" thickTop="1" thickBot="1">
      <c r="B86" s="429">
        <v>76</v>
      </c>
      <c r="C86" s="430">
        <v>45589</v>
      </c>
      <c r="D86" s="432"/>
      <c r="E86" s="613"/>
      <c r="F86" s="613"/>
      <c r="G86" s="614">
        <f t="shared" si="2"/>
        <v>37.31</v>
      </c>
    </row>
    <row r="87" spans="2:7" ht="17.5" thickTop="1" thickBot="1">
      <c r="B87" s="426">
        <v>77</v>
      </c>
      <c r="C87" s="427">
        <v>45589</v>
      </c>
      <c r="D87" s="433"/>
      <c r="E87" s="615"/>
      <c r="F87" s="615"/>
      <c r="G87" s="616">
        <f t="shared" si="2"/>
        <v>37.31</v>
      </c>
    </row>
    <row r="88" spans="2:7" ht="17.5" thickTop="1" thickBot="1">
      <c r="B88" s="429">
        <v>78</v>
      </c>
      <c r="C88" s="430">
        <v>45589</v>
      </c>
      <c r="D88" s="432"/>
      <c r="E88" s="613"/>
      <c r="F88" s="613"/>
      <c r="G88" s="614">
        <f t="shared" si="2"/>
        <v>37.31</v>
      </c>
    </row>
    <row r="89" spans="2:7" ht="17.5" thickTop="1" thickBot="1">
      <c r="B89" s="426">
        <v>79</v>
      </c>
      <c r="C89" s="427">
        <v>45589</v>
      </c>
      <c r="D89" s="433"/>
      <c r="E89" s="615"/>
      <c r="F89" s="615"/>
      <c r="G89" s="616">
        <f t="shared" si="2"/>
        <v>37.31</v>
      </c>
    </row>
    <row r="90" spans="2:7" ht="17.5" thickTop="1" thickBot="1">
      <c r="B90" s="429">
        <v>80</v>
      </c>
      <c r="C90" s="430">
        <v>45589</v>
      </c>
      <c r="D90" s="432"/>
      <c r="E90" s="613"/>
      <c r="F90" s="613"/>
      <c r="G90" s="614">
        <f t="shared" si="2"/>
        <v>37.31</v>
      </c>
    </row>
    <row r="91" spans="2:7" ht="17.5" thickTop="1" thickBot="1">
      <c r="B91" s="426">
        <v>81</v>
      </c>
      <c r="C91" s="427">
        <v>45589</v>
      </c>
      <c r="D91" s="433"/>
      <c r="E91" s="615"/>
      <c r="F91" s="615"/>
      <c r="G91" s="616">
        <f t="shared" si="2"/>
        <v>37.31</v>
      </c>
    </row>
    <row r="92" spans="2:7" ht="17.5" thickTop="1" thickBot="1">
      <c r="B92" s="429">
        <v>82</v>
      </c>
      <c r="C92" s="430">
        <v>45589</v>
      </c>
      <c r="D92" s="432"/>
      <c r="E92" s="613"/>
      <c r="F92" s="613"/>
      <c r="G92" s="614">
        <f t="shared" si="2"/>
        <v>37.31</v>
      </c>
    </row>
    <row r="93" spans="2:7" ht="17.5" thickTop="1" thickBot="1">
      <c r="B93" s="426">
        <v>83</v>
      </c>
      <c r="C93" s="427">
        <v>45589</v>
      </c>
      <c r="D93" s="433"/>
      <c r="E93" s="615"/>
      <c r="F93" s="615"/>
      <c r="G93" s="616">
        <f t="shared" si="2"/>
        <v>37.31</v>
      </c>
    </row>
    <row r="94" spans="2:7" ht="17.5" thickTop="1" thickBot="1">
      <c r="B94" s="429">
        <v>84</v>
      </c>
      <c r="C94" s="430">
        <v>45589</v>
      </c>
      <c r="D94" s="432"/>
      <c r="E94" s="613"/>
      <c r="F94" s="613"/>
      <c r="G94" s="614">
        <f t="shared" si="2"/>
        <v>37.31</v>
      </c>
    </row>
    <row r="95" spans="2:7" ht="17.5" thickTop="1" thickBot="1">
      <c r="B95" s="426">
        <v>85</v>
      </c>
      <c r="C95" s="427">
        <v>45589</v>
      </c>
      <c r="D95" s="433"/>
      <c r="E95" s="615"/>
      <c r="F95" s="615"/>
      <c r="G95" s="616">
        <f t="shared" si="2"/>
        <v>37.31</v>
      </c>
    </row>
    <row r="96" spans="2:7" ht="17.5" thickTop="1" thickBot="1">
      <c r="B96" s="429">
        <v>86</v>
      </c>
      <c r="C96" s="430">
        <v>45589</v>
      </c>
      <c r="D96" s="432"/>
      <c r="E96" s="613"/>
      <c r="F96" s="613"/>
      <c r="G96" s="614">
        <f t="shared" si="2"/>
        <v>37.31</v>
      </c>
    </row>
    <row r="97" spans="2:7" ht="17.5" thickTop="1" thickBot="1">
      <c r="B97" s="426">
        <v>87</v>
      </c>
      <c r="C97" s="427">
        <v>45589</v>
      </c>
      <c r="D97" s="433"/>
      <c r="E97" s="615"/>
      <c r="F97" s="615"/>
      <c r="G97" s="616">
        <f t="shared" si="2"/>
        <v>37.31</v>
      </c>
    </row>
    <row r="98" spans="2:7" ht="17.5" thickTop="1" thickBot="1">
      <c r="B98" s="429">
        <v>88</v>
      </c>
      <c r="C98" s="430">
        <v>45589</v>
      </c>
      <c r="D98" s="432"/>
      <c r="E98" s="613"/>
      <c r="F98" s="613"/>
      <c r="G98" s="614">
        <f t="shared" si="2"/>
        <v>37.31</v>
      </c>
    </row>
    <row r="99" spans="2:7" ht="17.5" thickTop="1" thickBot="1">
      <c r="B99" s="426">
        <v>89</v>
      </c>
      <c r="C99" s="427">
        <v>45589</v>
      </c>
      <c r="D99" s="433"/>
      <c r="E99" s="615"/>
      <c r="F99" s="615"/>
      <c r="G99" s="616">
        <f t="shared" si="2"/>
        <v>37.31</v>
      </c>
    </row>
    <row r="100" spans="2:7" ht="17.5" thickTop="1" thickBot="1">
      <c r="B100" s="429">
        <v>90</v>
      </c>
      <c r="C100" s="430">
        <v>45589</v>
      </c>
      <c r="D100" s="432"/>
      <c r="E100" s="613"/>
      <c r="F100" s="613"/>
      <c r="G100" s="614">
        <f t="shared" si="2"/>
        <v>37.31</v>
      </c>
    </row>
    <row r="101" spans="2:7" ht="17.5" thickTop="1" thickBot="1">
      <c r="B101" s="426">
        <v>91</v>
      </c>
      <c r="C101" s="427">
        <v>45589</v>
      </c>
      <c r="D101" s="433"/>
      <c r="E101" s="615"/>
      <c r="F101" s="615"/>
      <c r="G101" s="616">
        <f t="shared" si="2"/>
        <v>37.31</v>
      </c>
    </row>
    <row r="102" spans="2:7" ht="17.5" thickTop="1" thickBot="1">
      <c r="B102" s="429">
        <v>92</v>
      </c>
      <c r="C102" s="430">
        <v>45589</v>
      </c>
      <c r="D102" s="432"/>
      <c r="E102" s="613"/>
      <c r="F102" s="613"/>
      <c r="G102" s="614">
        <f t="shared" si="2"/>
        <v>37.31</v>
      </c>
    </row>
    <row r="103" spans="2:7" ht="17.5" thickTop="1" thickBot="1">
      <c r="B103" s="426">
        <v>93</v>
      </c>
      <c r="C103" s="427">
        <v>45589</v>
      </c>
      <c r="D103" s="433"/>
      <c r="E103" s="615"/>
      <c r="F103" s="615"/>
      <c r="G103" s="616">
        <f t="shared" si="2"/>
        <v>37.31</v>
      </c>
    </row>
    <row r="104" spans="2:7" ht="17.5" thickTop="1" thickBot="1">
      <c r="B104" s="429">
        <v>94</v>
      </c>
      <c r="C104" s="430">
        <v>45589</v>
      </c>
      <c r="D104" s="432"/>
      <c r="E104" s="613"/>
      <c r="F104" s="613"/>
      <c r="G104" s="614">
        <f t="shared" si="2"/>
        <v>37.31</v>
      </c>
    </row>
    <row r="105" spans="2:7" ht="17.5" thickTop="1" thickBot="1">
      <c r="B105" s="426">
        <v>95</v>
      </c>
      <c r="C105" s="427">
        <v>45589</v>
      </c>
      <c r="D105" s="433"/>
      <c r="E105" s="615"/>
      <c r="F105" s="615"/>
      <c r="G105" s="616">
        <f t="shared" si="2"/>
        <v>37.31</v>
      </c>
    </row>
    <row r="106" spans="2:7" ht="17.5" thickTop="1" thickBot="1">
      <c r="B106" s="429">
        <v>96</v>
      </c>
      <c r="C106" s="430">
        <v>45589</v>
      </c>
      <c r="D106" s="432"/>
      <c r="E106" s="613"/>
      <c r="F106" s="613"/>
      <c r="G106" s="614">
        <f t="shared" si="2"/>
        <v>37.31</v>
      </c>
    </row>
    <row r="107" spans="2:7" ht="17.5" thickTop="1" thickBot="1">
      <c r="B107" s="426">
        <v>97</v>
      </c>
      <c r="C107" s="427">
        <v>45589</v>
      </c>
      <c r="D107" s="433"/>
      <c r="E107" s="615"/>
      <c r="F107" s="615"/>
      <c r="G107" s="616">
        <f t="shared" si="2"/>
        <v>37.31</v>
      </c>
    </row>
    <row r="108" spans="2:7" ht="17.5" thickTop="1" thickBot="1">
      <c r="B108" s="429">
        <v>98</v>
      </c>
      <c r="C108" s="430">
        <v>45589</v>
      </c>
      <c r="D108" s="432"/>
      <c r="E108" s="613"/>
      <c r="F108" s="613"/>
      <c r="G108" s="614">
        <f t="shared" si="2"/>
        <v>37.31</v>
      </c>
    </row>
    <row r="109" spans="2:7" ht="17.5" thickTop="1" thickBot="1">
      <c r="B109" s="426">
        <v>99</v>
      </c>
      <c r="C109" s="427">
        <v>45589</v>
      </c>
      <c r="D109" s="433"/>
      <c r="E109" s="615"/>
      <c r="F109" s="615"/>
      <c r="G109" s="616">
        <f t="shared" si="2"/>
        <v>37.31</v>
      </c>
    </row>
    <row r="110" spans="2:7" ht="17.5" thickTop="1" thickBot="1">
      <c r="B110" s="429">
        <v>100</v>
      </c>
      <c r="C110" s="430">
        <v>45589</v>
      </c>
      <c r="D110" s="432"/>
      <c r="E110" s="613"/>
      <c r="F110" s="613"/>
      <c r="G110" s="614">
        <f t="shared" si="2"/>
        <v>37.31</v>
      </c>
    </row>
    <row r="111" spans="2:7" ht="17.5" thickTop="1" thickBot="1">
      <c r="B111" s="426">
        <v>101</v>
      </c>
      <c r="C111" s="427">
        <v>45589</v>
      </c>
      <c r="D111" s="433"/>
      <c r="E111" s="615"/>
      <c r="F111" s="615"/>
      <c r="G111" s="616">
        <f t="shared" si="2"/>
        <v>37.31</v>
      </c>
    </row>
    <row r="112" spans="2:7" ht="17.5" thickTop="1" thickBot="1">
      <c r="B112" s="429">
        <v>102</v>
      </c>
      <c r="C112" s="430">
        <v>45589</v>
      </c>
      <c r="D112" s="432"/>
      <c r="E112" s="613"/>
      <c r="F112" s="613"/>
      <c r="G112" s="614">
        <f t="shared" ref="G112:G175" si="3">+G111+E112-F112</f>
        <v>37.31</v>
      </c>
    </row>
    <row r="113" spans="2:7" ht="17.5" thickTop="1" thickBot="1">
      <c r="B113" s="426">
        <v>103</v>
      </c>
      <c r="C113" s="427">
        <v>45589</v>
      </c>
      <c r="D113" s="433"/>
      <c r="E113" s="615"/>
      <c r="F113" s="615"/>
      <c r="G113" s="616">
        <f t="shared" si="3"/>
        <v>37.31</v>
      </c>
    </row>
    <row r="114" spans="2:7" ht="17.5" thickTop="1" thickBot="1">
      <c r="B114" s="429">
        <v>104</v>
      </c>
      <c r="C114" s="430">
        <v>45589</v>
      </c>
      <c r="D114" s="432"/>
      <c r="E114" s="613"/>
      <c r="F114" s="613"/>
      <c r="G114" s="614">
        <f t="shared" si="3"/>
        <v>37.31</v>
      </c>
    </row>
    <row r="115" spans="2:7" ht="17.5" thickTop="1" thickBot="1">
      <c r="B115" s="426">
        <v>105</v>
      </c>
      <c r="C115" s="427">
        <v>45589</v>
      </c>
      <c r="D115" s="433"/>
      <c r="E115" s="615"/>
      <c r="F115" s="615"/>
      <c r="G115" s="616">
        <f t="shared" si="3"/>
        <v>37.31</v>
      </c>
    </row>
    <row r="116" spans="2:7" ht="17.5" thickTop="1" thickBot="1">
      <c r="B116" s="429">
        <v>106</v>
      </c>
      <c r="C116" s="430">
        <v>45589</v>
      </c>
      <c r="D116" s="432"/>
      <c r="E116" s="613"/>
      <c r="F116" s="613"/>
      <c r="G116" s="614">
        <f t="shared" si="3"/>
        <v>37.31</v>
      </c>
    </row>
    <row r="117" spans="2:7" ht="17.5" thickTop="1" thickBot="1">
      <c r="B117" s="426">
        <v>107</v>
      </c>
      <c r="C117" s="427">
        <v>45589</v>
      </c>
      <c r="D117" s="433"/>
      <c r="E117" s="615"/>
      <c r="F117" s="615"/>
      <c r="G117" s="616">
        <f t="shared" si="3"/>
        <v>37.31</v>
      </c>
    </row>
    <row r="118" spans="2:7" ht="17.5" thickTop="1" thickBot="1">
      <c r="B118" s="429">
        <v>108</v>
      </c>
      <c r="C118" s="430">
        <v>45589</v>
      </c>
      <c r="D118" s="432"/>
      <c r="E118" s="613"/>
      <c r="F118" s="613"/>
      <c r="G118" s="614">
        <f t="shared" si="3"/>
        <v>37.31</v>
      </c>
    </row>
    <row r="119" spans="2:7" ht="17.5" thickTop="1" thickBot="1">
      <c r="B119" s="426">
        <v>109</v>
      </c>
      <c r="C119" s="427">
        <v>45589</v>
      </c>
      <c r="D119" s="433"/>
      <c r="E119" s="615"/>
      <c r="F119" s="615"/>
      <c r="G119" s="616">
        <f t="shared" si="3"/>
        <v>37.31</v>
      </c>
    </row>
    <row r="120" spans="2:7" ht="17.5" thickTop="1" thickBot="1">
      <c r="B120" s="429">
        <v>110</v>
      </c>
      <c r="C120" s="430">
        <v>45589</v>
      </c>
      <c r="D120" s="432"/>
      <c r="E120" s="613"/>
      <c r="F120" s="613"/>
      <c r="G120" s="614">
        <f t="shared" si="3"/>
        <v>37.31</v>
      </c>
    </row>
    <row r="121" spans="2:7" ht="17.5" thickTop="1" thickBot="1">
      <c r="B121" s="426">
        <v>111</v>
      </c>
      <c r="C121" s="427">
        <v>45589</v>
      </c>
      <c r="D121" s="433"/>
      <c r="E121" s="615"/>
      <c r="F121" s="615"/>
      <c r="G121" s="616">
        <f t="shared" si="3"/>
        <v>37.31</v>
      </c>
    </row>
    <row r="122" spans="2:7" ht="17.5" thickTop="1" thickBot="1">
      <c r="B122" s="429">
        <v>112</v>
      </c>
      <c r="C122" s="430">
        <v>45589</v>
      </c>
      <c r="D122" s="432"/>
      <c r="E122" s="613"/>
      <c r="F122" s="613"/>
      <c r="G122" s="614">
        <f t="shared" si="3"/>
        <v>37.31</v>
      </c>
    </row>
    <row r="123" spans="2:7" ht="17.5" thickTop="1" thickBot="1">
      <c r="B123" s="426">
        <v>113</v>
      </c>
      <c r="C123" s="427">
        <v>45589</v>
      </c>
      <c r="D123" s="433"/>
      <c r="E123" s="615"/>
      <c r="F123" s="615"/>
      <c r="G123" s="616">
        <f t="shared" si="3"/>
        <v>37.31</v>
      </c>
    </row>
    <row r="124" spans="2:7" ht="17.5" thickTop="1" thickBot="1">
      <c r="B124" s="429">
        <v>114</v>
      </c>
      <c r="C124" s="430">
        <v>45589</v>
      </c>
      <c r="D124" s="432"/>
      <c r="E124" s="613"/>
      <c r="F124" s="613"/>
      <c r="G124" s="614">
        <f t="shared" si="3"/>
        <v>37.31</v>
      </c>
    </row>
    <row r="125" spans="2:7" ht="17.5" thickTop="1" thickBot="1">
      <c r="B125" s="426">
        <v>115</v>
      </c>
      <c r="C125" s="427">
        <v>45589</v>
      </c>
      <c r="D125" s="433"/>
      <c r="E125" s="615"/>
      <c r="F125" s="615"/>
      <c r="G125" s="616">
        <f t="shared" si="3"/>
        <v>37.31</v>
      </c>
    </row>
    <row r="126" spans="2:7" ht="17.5" thickTop="1" thickBot="1">
      <c r="B126" s="429">
        <v>116</v>
      </c>
      <c r="C126" s="430">
        <v>45589</v>
      </c>
      <c r="D126" s="432"/>
      <c r="E126" s="613"/>
      <c r="F126" s="613"/>
      <c r="G126" s="614">
        <f t="shared" si="3"/>
        <v>37.31</v>
      </c>
    </row>
    <row r="127" spans="2:7" ht="17.5" thickTop="1" thickBot="1">
      <c r="B127" s="426">
        <v>117</v>
      </c>
      <c r="C127" s="427">
        <v>45589</v>
      </c>
      <c r="D127" s="433"/>
      <c r="E127" s="615"/>
      <c r="F127" s="615"/>
      <c r="G127" s="616">
        <f t="shared" si="3"/>
        <v>37.31</v>
      </c>
    </row>
    <row r="128" spans="2:7" ht="17.5" thickTop="1" thickBot="1">
      <c r="B128" s="429">
        <v>118</v>
      </c>
      <c r="C128" s="430">
        <v>45589</v>
      </c>
      <c r="D128" s="432"/>
      <c r="E128" s="613"/>
      <c r="F128" s="613"/>
      <c r="G128" s="614">
        <f t="shared" si="3"/>
        <v>37.31</v>
      </c>
    </row>
    <row r="129" spans="2:7" ht="17.5" thickTop="1" thickBot="1">
      <c r="B129" s="426">
        <v>119</v>
      </c>
      <c r="C129" s="427">
        <v>45589</v>
      </c>
      <c r="D129" s="433"/>
      <c r="E129" s="615"/>
      <c r="F129" s="615"/>
      <c r="G129" s="616">
        <f t="shared" si="3"/>
        <v>37.31</v>
      </c>
    </row>
    <row r="130" spans="2:7" ht="17.5" thickTop="1" thickBot="1">
      <c r="B130" s="429">
        <v>120</v>
      </c>
      <c r="C130" s="430">
        <v>45589</v>
      </c>
      <c r="D130" s="432"/>
      <c r="E130" s="613"/>
      <c r="F130" s="613"/>
      <c r="G130" s="614">
        <f t="shared" si="3"/>
        <v>37.31</v>
      </c>
    </row>
    <row r="131" spans="2:7" ht="17.5" thickTop="1" thickBot="1">
      <c r="B131" s="426">
        <v>121</v>
      </c>
      <c r="C131" s="427">
        <v>45589</v>
      </c>
      <c r="D131" s="433"/>
      <c r="E131" s="615"/>
      <c r="F131" s="615"/>
      <c r="G131" s="616">
        <f t="shared" si="3"/>
        <v>37.31</v>
      </c>
    </row>
    <row r="132" spans="2:7" ht="17.5" thickTop="1" thickBot="1">
      <c r="B132" s="429">
        <v>122</v>
      </c>
      <c r="C132" s="430">
        <v>45589</v>
      </c>
      <c r="D132" s="432"/>
      <c r="E132" s="613"/>
      <c r="F132" s="613"/>
      <c r="G132" s="614">
        <f t="shared" si="3"/>
        <v>37.31</v>
      </c>
    </row>
    <row r="133" spans="2:7" ht="17.5" thickTop="1" thickBot="1">
      <c r="B133" s="426">
        <v>123</v>
      </c>
      <c r="C133" s="427">
        <v>45589</v>
      </c>
      <c r="D133" s="433"/>
      <c r="E133" s="615"/>
      <c r="F133" s="615"/>
      <c r="G133" s="616">
        <f t="shared" si="3"/>
        <v>37.31</v>
      </c>
    </row>
    <row r="134" spans="2:7" ht="17.5" thickTop="1" thickBot="1">
      <c r="B134" s="429">
        <v>124</v>
      </c>
      <c r="C134" s="430">
        <v>45589</v>
      </c>
      <c r="D134" s="432"/>
      <c r="E134" s="613"/>
      <c r="F134" s="613"/>
      <c r="G134" s="614">
        <f t="shared" si="3"/>
        <v>37.31</v>
      </c>
    </row>
    <row r="135" spans="2:7" ht="17.5" thickTop="1" thickBot="1">
      <c r="B135" s="426">
        <v>125</v>
      </c>
      <c r="C135" s="427">
        <v>45589</v>
      </c>
      <c r="D135" s="433"/>
      <c r="E135" s="615"/>
      <c r="F135" s="615"/>
      <c r="G135" s="616">
        <f t="shared" si="3"/>
        <v>37.31</v>
      </c>
    </row>
    <row r="136" spans="2:7" ht="17.5" thickTop="1" thickBot="1">
      <c r="B136" s="429">
        <v>126</v>
      </c>
      <c r="C136" s="430">
        <v>45589</v>
      </c>
      <c r="D136" s="432"/>
      <c r="E136" s="613"/>
      <c r="F136" s="613"/>
      <c r="G136" s="614">
        <f t="shared" si="3"/>
        <v>37.31</v>
      </c>
    </row>
    <row r="137" spans="2:7" ht="17.5" thickTop="1" thickBot="1">
      <c r="B137" s="426">
        <v>127</v>
      </c>
      <c r="C137" s="427">
        <v>45589</v>
      </c>
      <c r="D137" s="433"/>
      <c r="E137" s="615"/>
      <c r="F137" s="615"/>
      <c r="G137" s="616">
        <f t="shared" si="3"/>
        <v>37.31</v>
      </c>
    </row>
    <row r="138" spans="2:7" ht="17.5" thickTop="1" thickBot="1">
      <c r="B138" s="429">
        <v>128</v>
      </c>
      <c r="C138" s="430">
        <v>45589</v>
      </c>
      <c r="D138" s="432"/>
      <c r="E138" s="613"/>
      <c r="F138" s="613"/>
      <c r="G138" s="614">
        <f t="shared" si="3"/>
        <v>37.31</v>
      </c>
    </row>
    <row r="139" spans="2:7" ht="17.5" thickTop="1" thickBot="1">
      <c r="B139" s="426">
        <v>129</v>
      </c>
      <c r="C139" s="427">
        <v>45589</v>
      </c>
      <c r="D139" s="433"/>
      <c r="E139" s="615"/>
      <c r="F139" s="615"/>
      <c r="G139" s="616">
        <f t="shared" si="3"/>
        <v>37.31</v>
      </c>
    </row>
    <row r="140" spans="2:7" ht="17.5" thickTop="1" thickBot="1">
      <c r="B140" s="429">
        <v>130</v>
      </c>
      <c r="C140" s="430">
        <v>45589</v>
      </c>
      <c r="D140" s="432"/>
      <c r="E140" s="613"/>
      <c r="F140" s="613"/>
      <c r="G140" s="614">
        <f t="shared" si="3"/>
        <v>37.31</v>
      </c>
    </row>
    <row r="141" spans="2:7" ht="17.5" thickTop="1" thickBot="1">
      <c r="B141" s="426">
        <v>131</v>
      </c>
      <c r="C141" s="427">
        <v>45589</v>
      </c>
      <c r="D141" s="433"/>
      <c r="E141" s="615"/>
      <c r="F141" s="615"/>
      <c r="G141" s="616">
        <f t="shared" si="3"/>
        <v>37.31</v>
      </c>
    </row>
    <row r="142" spans="2:7" ht="17.5" thickTop="1" thickBot="1">
      <c r="B142" s="429">
        <v>132</v>
      </c>
      <c r="C142" s="430">
        <v>45589</v>
      </c>
      <c r="D142" s="432"/>
      <c r="E142" s="613"/>
      <c r="F142" s="613"/>
      <c r="G142" s="614">
        <f t="shared" si="3"/>
        <v>37.31</v>
      </c>
    </row>
    <row r="143" spans="2:7" ht="17.5" thickTop="1" thickBot="1">
      <c r="B143" s="426">
        <v>133</v>
      </c>
      <c r="C143" s="427">
        <v>45589</v>
      </c>
      <c r="D143" s="433"/>
      <c r="E143" s="615"/>
      <c r="F143" s="615"/>
      <c r="G143" s="616">
        <f t="shared" si="3"/>
        <v>37.31</v>
      </c>
    </row>
    <row r="144" spans="2:7" ht="17.5" thickTop="1" thickBot="1">
      <c r="B144" s="429">
        <v>134</v>
      </c>
      <c r="C144" s="430">
        <v>45589</v>
      </c>
      <c r="D144" s="432"/>
      <c r="E144" s="613"/>
      <c r="F144" s="613"/>
      <c r="G144" s="614">
        <f t="shared" si="3"/>
        <v>37.31</v>
      </c>
    </row>
    <row r="145" spans="2:7" ht="17.5" thickTop="1" thickBot="1">
      <c r="B145" s="426">
        <v>135</v>
      </c>
      <c r="C145" s="427">
        <v>45589</v>
      </c>
      <c r="D145" s="433"/>
      <c r="E145" s="615"/>
      <c r="F145" s="615"/>
      <c r="G145" s="616">
        <f t="shared" si="3"/>
        <v>37.31</v>
      </c>
    </row>
    <row r="146" spans="2:7" ht="17.5" thickTop="1" thickBot="1">
      <c r="B146" s="429">
        <v>136</v>
      </c>
      <c r="C146" s="430">
        <v>45589</v>
      </c>
      <c r="D146" s="432"/>
      <c r="E146" s="613"/>
      <c r="F146" s="613"/>
      <c r="G146" s="614">
        <f t="shared" si="3"/>
        <v>37.31</v>
      </c>
    </row>
    <row r="147" spans="2:7" ht="17.5" thickTop="1" thickBot="1">
      <c r="B147" s="426">
        <v>137</v>
      </c>
      <c r="C147" s="427">
        <v>45589</v>
      </c>
      <c r="D147" s="433"/>
      <c r="E147" s="615"/>
      <c r="F147" s="615"/>
      <c r="G147" s="616">
        <f t="shared" si="3"/>
        <v>37.31</v>
      </c>
    </row>
    <row r="148" spans="2:7" ht="17.5" thickTop="1" thickBot="1">
      <c r="B148" s="429">
        <v>138</v>
      </c>
      <c r="C148" s="430">
        <v>45589</v>
      </c>
      <c r="D148" s="432"/>
      <c r="E148" s="613"/>
      <c r="F148" s="613"/>
      <c r="G148" s="614">
        <f t="shared" si="3"/>
        <v>37.31</v>
      </c>
    </row>
    <row r="149" spans="2:7" ht="17.5" thickTop="1" thickBot="1">
      <c r="B149" s="426">
        <v>139</v>
      </c>
      <c r="C149" s="427">
        <v>45589</v>
      </c>
      <c r="D149" s="433"/>
      <c r="E149" s="615"/>
      <c r="F149" s="615"/>
      <c r="G149" s="616">
        <f t="shared" si="3"/>
        <v>37.31</v>
      </c>
    </row>
    <row r="150" spans="2:7" ht="17.5" thickTop="1" thickBot="1">
      <c r="B150" s="429">
        <v>140</v>
      </c>
      <c r="C150" s="430">
        <v>45589</v>
      </c>
      <c r="D150" s="432"/>
      <c r="E150" s="613"/>
      <c r="F150" s="613"/>
      <c r="G150" s="614">
        <f t="shared" si="3"/>
        <v>37.31</v>
      </c>
    </row>
    <row r="151" spans="2:7" ht="17.5" thickTop="1" thickBot="1">
      <c r="B151" s="426">
        <v>141</v>
      </c>
      <c r="C151" s="427">
        <v>45589</v>
      </c>
      <c r="D151" s="433"/>
      <c r="E151" s="615"/>
      <c r="F151" s="615"/>
      <c r="G151" s="616">
        <f t="shared" si="3"/>
        <v>37.31</v>
      </c>
    </row>
    <row r="152" spans="2:7" ht="17.5" thickTop="1" thickBot="1">
      <c r="B152" s="429">
        <v>142</v>
      </c>
      <c r="C152" s="430">
        <v>45589</v>
      </c>
      <c r="D152" s="432"/>
      <c r="E152" s="613"/>
      <c r="F152" s="613"/>
      <c r="G152" s="614">
        <f t="shared" si="3"/>
        <v>37.31</v>
      </c>
    </row>
    <row r="153" spans="2:7" ht="17.5" thickTop="1" thickBot="1">
      <c r="B153" s="426">
        <v>143</v>
      </c>
      <c r="C153" s="427">
        <v>45589</v>
      </c>
      <c r="D153" s="433"/>
      <c r="E153" s="615"/>
      <c r="F153" s="615"/>
      <c r="G153" s="616">
        <f t="shared" si="3"/>
        <v>37.31</v>
      </c>
    </row>
    <row r="154" spans="2:7" ht="17.5" thickTop="1" thickBot="1">
      <c r="B154" s="429">
        <v>144</v>
      </c>
      <c r="C154" s="430">
        <v>45589</v>
      </c>
      <c r="D154" s="432"/>
      <c r="E154" s="613"/>
      <c r="F154" s="613"/>
      <c r="G154" s="614">
        <f t="shared" si="3"/>
        <v>37.31</v>
      </c>
    </row>
    <row r="155" spans="2:7" ht="17.5" thickTop="1" thickBot="1">
      <c r="B155" s="426">
        <v>145</v>
      </c>
      <c r="C155" s="427">
        <v>45589</v>
      </c>
      <c r="D155" s="433"/>
      <c r="E155" s="615"/>
      <c r="F155" s="615"/>
      <c r="G155" s="616">
        <f t="shared" si="3"/>
        <v>37.31</v>
      </c>
    </row>
    <row r="156" spans="2:7" ht="17.5" thickTop="1" thickBot="1">
      <c r="B156" s="429">
        <v>146</v>
      </c>
      <c r="C156" s="430">
        <v>45589</v>
      </c>
      <c r="D156" s="432"/>
      <c r="E156" s="613"/>
      <c r="F156" s="613"/>
      <c r="G156" s="614">
        <f t="shared" si="3"/>
        <v>37.31</v>
      </c>
    </row>
    <row r="157" spans="2:7" ht="17.5" thickTop="1" thickBot="1">
      <c r="B157" s="426">
        <v>147</v>
      </c>
      <c r="C157" s="427">
        <v>45589</v>
      </c>
      <c r="D157" s="433"/>
      <c r="E157" s="615"/>
      <c r="F157" s="615"/>
      <c r="G157" s="616">
        <f t="shared" si="3"/>
        <v>37.31</v>
      </c>
    </row>
    <row r="158" spans="2:7" ht="17.5" thickTop="1" thickBot="1">
      <c r="B158" s="429">
        <v>148</v>
      </c>
      <c r="C158" s="430">
        <v>45589</v>
      </c>
      <c r="D158" s="432"/>
      <c r="E158" s="613"/>
      <c r="F158" s="613"/>
      <c r="G158" s="614">
        <f t="shared" si="3"/>
        <v>37.31</v>
      </c>
    </row>
    <row r="159" spans="2:7" ht="17.5" thickTop="1" thickBot="1">
      <c r="B159" s="426">
        <v>149</v>
      </c>
      <c r="C159" s="427">
        <v>45589</v>
      </c>
      <c r="D159" s="433"/>
      <c r="E159" s="615"/>
      <c r="F159" s="615"/>
      <c r="G159" s="616">
        <f t="shared" si="3"/>
        <v>37.31</v>
      </c>
    </row>
    <row r="160" spans="2:7" ht="17.5" thickTop="1" thickBot="1">
      <c r="B160" s="429">
        <v>150</v>
      </c>
      <c r="C160" s="430">
        <v>45589</v>
      </c>
      <c r="D160" s="432"/>
      <c r="E160" s="613"/>
      <c r="F160" s="613"/>
      <c r="G160" s="614">
        <f t="shared" si="3"/>
        <v>37.31</v>
      </c>
    </row>
    <row r="161" spans="2:7" ht="17.5" thickTop="1" thickBot="1">
      <c r="B161" s="426">
        <v>151</v>
      </c>
      <c r="C161" s="427">
        <v>45589</v>
      </c>
      <c r="D161" s="433"/>
      <c r="E161" s="615"/>
      <c r="F161" s="615"/>
      <c r="G161" s="616">
        <f t="shared" si="3"/>
        <v>37.31</v>
      </c>
    </row>
    <row r="162" spans="2:7" ht="17.5" thickTop="1" thickBot="1">
      <c r="B162" s="429">
        <v>152</v>
      </c>
      <c r="C162" s="430">
        <v>45589</v>
      </c>
      <c r="D162" s="432"/>
      <c r="E162" s="613"/>
      <c r="F162" s="613"/>
      <c r="G162" s="614">
        <f t="shared" si="3"/>
        <v>37.31</v>
      </c>
    </row>
    <row r="163" spans="2:7" ht="17.5" thickTop="1" thickBot="1">
      <c r="B163" s="426">
        <v>153</v>
      </c>
      <c r="C163" s="427">
        <v>45589</v>
      </c>
      <c r="D163" s="433"/>
      <c r="E163" s="615"/>
      <c r="F163" s="615"/>
      <c r="G163" s="616">
        <f t="shared" si="3"/>
        <v>37.31</v>
      </c>
    </row>
    <row r="164" spans="2:7" ht="17.5" thickTop="1" thickBot="1">
      <c r="B164" s="429">
        <v>154</v>
      </c>
      <c r="C164" s="430">
        <v>45589</v>
      </c>
      <c r="D164" s="432"/>
      <c r="E164" s="613"/>
      <c r="F164" s="613"/>
      <c r="G164" s="614">
        <f t="shared" si="3"/>
        <v>37.31</v>
      </c>
    </row>
    <row r="165" spans="2:7" ht="17.5" thickTop="1" thickBot="1">
      <c r="B165" s="426">
        <v>155</v>
      </c>
      <c r="C165" s="427">
        <v>45589</v>
      </c>
      <c r="D165" s="433"/>
      <c r="E165" s="615"/>
      <c r="F165" s="615"/>
      <c r="G165" s="616">
        <f t="shared" si="3"/>
        <v>37.31</v>
      </c>
    </row>
    <row r="166" spans="2:7" ht="17.5" thickTop="1" thickBot="1">
      <c r="B166" s="429">
        <v>156</v>
      </c>
      <c r="C166" s="430">
        <v>45589</v>
      </c>
      <c r="D166" s="432"/>
      <c r="E166" s="613"/>
      <c r="F166" s="613"/>
      <c r="G166" s="614">
        <f t="shared" si="3"/>
        <v>37.31</v>
      </c>
    </row>
    <row r="167" spans="2:7" ht="17.5" thickTop="1" thickBot="1">
      <c r="B167" s="426">
        <v>157</v>
      </c>
      <c r="C167" s="427">
        <v>45589</v>
      </c>
      <c r="D167" s="433"/>
      <c r="E167" s="615"/>
      <c r="F167" s="615"/>
      <c r="G167" s="616">
        <f t="shared" si="3"/>
        <v>37.31</v>
      </c>
    </row>
    <row r="168" spans="2:7" ht="17.5" thickTop="1" thickBot="1">
      <c r="B168" s="429">
        <v>158</v>
      </c>
      <c r="C168" s="430">
        <v>45589</v>
      </c>
      <c r="D168" s="432"/>
      <c r="E168" s="613"/>
      <c r="F168" s="613"/>
      <c r="G168" s="614">
        <f t="shared" si="3"/>
        <v>37.31</v>
      </c>
    </row>
    <row r="169" spans="2:7" ht="17.5" thickTop="1" thickBot="1">
      <c r="B169" s="426">
        <v>159</v>
      </c>
      <c r="C169" s="427">
        <v>45589</v>
      </c>
      <c r="D169" s="433"/>
      <c r="E169" s="615"/>
      <c r="F169" s="615"/>
      <c r="G169" s="616">
        <f t="shared" si="3"/>
        <v>37.31</v>
      </c>
    </row>
    <row r="170" spans="2:7" ht="17.5" thickTop="1" thickBot="1">
      <c r="B170" s="429">
        <v>160</v>
      </c>
      <c r="C170" s="430">
        <v>45589</v>
      </c>
      <c r="D170" s="432"/>
      <c r="E170" s="613"/>
      <c r="F170" s="613"/>
      <c r="G170" s="614">
        <f t="shared" si="3"/>
        <v>37.31</v>
      </c>
    </row>
    <row r="171" spans="2:7" ht="17.5" thickTop="1" thickBot="1">
      <c r="B171" s="426">
        <v>161</v>
      </c>
      <c r="C171" s="427">
        <v>45589</v>
      </c>
      <c r="D171" s="433"/>
      <c r="E171" s="615"/>
      <c r="F171" s="615"/>
      <c r="G171" s="616">
        <f t="shared" si="3"/>
        <v>37.31</v>
      </c>
    </row>
    <row r="172" spans="2:7" ht="17.5" thickTop="1" thickBot="1">
      <c r="B172" s="429">
        <v>162</v>
      </c>
      <c r="C172" s="430">
        <v>45589</v>
      </c>
      <c r="D172" s="432"/>
      <c r="E172" s="613"/>
      <c r="F172" s="613"/>
      <c r="G172" s="614">
        <f t="shared" si="3"/>
        <v>37.31</v>
      </c>
    </row>
    <row r="173" spans="2:7" ht="17.5" thickTop="1" thickBot="1">
      <c r="B173" s="426">
        <v>163</v>
      </c>
      <c r="C173" s="427">
        <v>45589</v>
      </c>
      <c r="D173" s="433"/>
      <c r="E173" s="615"/>
      <c r="F173" s="615"/>
      <c r="G173" s="616">
        <f t="shared" si="3"/>
        <v>37.31</v>
      </c>
    </row>
    <row r="174" spans="2:7" ht="17.5" thickTop="1" thickBot="1">
      <c r="B174" s="429">
        <v>164</v>
      </c>
      <c r="C174" s="430">
        <v>45589</v>
      </c>
      <c r="D174" s="432"/>
      <c r="E174" s="613"/>
      <c r="F174" s="613"/>
      <c r="G174" s="614">
        <f t="shared" si="3"/>
        <v>37.31</v>
      </c>
    </row>
    <row r="175" spans="2:7" ht="17.5" thickTop="1" thickBot="1">
      <c r="B175" s="426">
        <v>165</v>
      </c>
      <c r="C175" s="427">
        <v>45589</v>
      </c>
      <c r="D175" s="433"/>
      <c r="E175" s="615"/>
      <c r="F175" s="615"/>
      <c r="G175" s="616">
        <f t="shared" si="3"/>
        <v>37.31</v>
      </c>
    </row>
    <row r="176" spans="2:7" ht="17.5" thickTop="1" thickBot="1">
      <c r="B176" s="429">
        <v>166</v>
      </c>
      <c r="C176" s="430">
        <v>45589</v>
      </c>
      <c r="D176" s="432"/>
      <c r="E176" s="613"/>
      <c r="F176" s="613"/>
      <c r="G176" s="614">
        <f t="shared" ref="G176:G239" si="4">+G175+E176-F176</f>
        <v>37.31</v>
      </c>
    </row>
    <row r="177" spans="2:7" ht="17.5" thickTop="1" thickBot="1">
      <c r="B177" s="426">
        <v>167</v>
      </c>
      <c r="C177" s="427">
        <v>45589</v>
      </c>
      <c r="D177" s="433"/>
      <c r="E177" s="615"/>
      <c r="F177" s="615"/>
      <c r="G177" s="616">
        <f t="shared" si="4"/>
        <v>37.31</v>
      </c>
    </row>
    <row r="178" spans="2:7" ht="17.5" thickTop="1" thickBot="1">
      <c r="B178" s="429">
        <v>168</v>
      </c>
      <c r="C178" s="430">
        <v>45589</v>
      </c>
      <c r="D178" s="432"/>
      <c r="E178" s="613"/>
      <c r="F178" s="613"/>
      <c r="G178" s="614">
        <f t="shared" si="4"/>
        <v>37.31</v>
      </c>
    </row>
    <row r="179" spans="2:7" ht="17.5" thickTop="1" thickBot="1">
      <c r="B179" s="426">
        <v>169</v>
      </c>
      <c r="C179" s="427">
        <v>45589</v>
      </c>
      <c r="D179" s="433"/>
      <c r="E179" s="615"/>
      <c r="F179" s="615"/>
      <c r="G179" s="616">
        <f t="shared" si="4"/>
        <v>37.31</v>
      </c>
    </row>
    <row r="180" spans="2:7" ht="17.5" thickTop="1" thickBot="1">
      <c r="B180" s="429">
        <v>170</v>
      </c>
      <c r="C180" s="430">
        <v>45589</v>
      </c>
      <c r="D180" s="432"/>
      <c r="E180" s="613"/>
      <c r="F180" s="613"/>
      <c r="G180" s="614">
        <f t="shared" si="4"/>
        <v>37.31</v>
      </c>
    </row>
    <row r="181" spans="2:7" ht="17.5" thickTop="1" thickBot="1">
      <c r="B181" s="426">
        <v>171</v>
      </c>
      <c r="C181" s="427">
        <v>45589</v>
      </c>
      <c r="D181" s="433"/>
      <c r="E181" s="615"/>
      <c r="F181" s="615"/>
      <c r="G181" s="616">
        <f t="shared" si="4"/>
        <v>37.31</v>
      </c>
    </row>
    <row r="182" spans="2:7" ht="17.5" thickTop="1" thickBot="1">
      <c r="B182" s="429">
        <v>172</v>
      </c>
      <c r="C182" s="430">
        <v>45589</v>
      </c>
      <c r="D182" s="432"/>
      <c r="E182" s="613"/>
      <c r="F182" s="613"/>
      <c r="G182" s="614">
        <f t="shared" si="4"/>
        <v>37.31</v>
      </c>
    </row>
    <row r="183" spans="2:7" ht="17.5" thickTop="1" thickBot="1">
      <c r="B183" s="426">
        <v>173</v>
      </c>
      <c r="C183" s="427">
        <v>45589</v>
      </c>
      <c r="D183" s="433"/>
      <c r="E183" s="615"/>
      <c r="F183" s="615"/>
      <c r="G183" s="616">
        <f t="shared" si="4"/>
        <v>37.31</v>
      </c>
    </row>
    <row r="184" spans="2:7" ht="17.5" thickTop="1" thickBot="1">
      <c r="B184" s="429">
        <v>174</v>
      </c>
      <c r="C184" s="430">
        <v>45589</v>
      </c>
      <c r="D184" s="432"/>
      <c r="E184" s="613"/>
      <c r="F184" s="613"/>
      <c r="G184" s="614">
        <f t="shared" si="4"/>
        <v>37.31</v>
      </c>
    </row>
    <row r="185" spans="2:7" ht="17.5" thickTop="1" thickBot="1">
      <c r="B185" s="426">
        <v>175</v>
      </c>
      <c r="C185" s="427">
        <v>45589</v>
      </c>
      <c r="D185" s="433"/>
      <c r="E185" s="615"/>
      <c r="F185" s="615"/>
      <c r="G185" s="616">
        <f t="shared" si="4"/>
        <v>37.31</v>
      </c>
    </row>
    <row r="186" spans="2:7" ht="17.5" thickTop="1" thickBot="1">
      <c r="B186" s="429">
        <v>176</v>
      </c>
      <c r="C186" s="430">
        <v>45589</v>
      </c>
      <c r="D186" s="432"/>
      <c r="E186" s="613"/>
      <c r="F186" s="613"/>
      <c r="G186" s="614">
        <f t="shared" si="4"/>
        <v>37.31</v>
      </c>
    </row>
    <row r="187" spans="2:7" ht="17.5" thickTop="1" thickBot="1">
      <c r="B187" s="426">
        <v>177</v>
      </c>
      <c r="C187" s="427">
        <v>45589</v>
      </c>
      <c r="D187" s="433"/>
      <c r="E187" s="615"/>
      <c r="F187" s="615"/>
      <c r="G187" s="616">
        <f t="shared" si="4"/>
        <v>37.31</v>
      </c>
    </row>
    <row r="188" spans="2:7" ht="17.5" thickTop="1" thickBot="1">
      <c r="B188" s="429">
        <v>178</v>
      </c>
      <c r="C188" s="430">
        <v>45589</v>
      </c>
      <c r="D188" s="432"/>
      <c r="E188" s="613"/>
      <c r="F188" s="613"/>
      <c r="G188" s="614">
        <f t="shared" si="4"/>
        <v>37.31</v>
      </c>
    </row>
    <row r="189" spans="2:7" ht="17.5" thickTop="1" thickBot="1">
      <c r="B189" s="426">
        <v>179</v>
      </c>
      <c r="C189" s="427">
        <v>45589</v>
      </c>
      <c r="D189" s="433"/>
      <c r="E189" s="615"/>
      <c r="F189" s="615"/>
      <c r="G189" s="616">
        <f t="shared" si="4"/>
        <v>37.31</v>
      </c>
    </row>
    <row r="190" spans="2:7" ht="17.5" thickTop="1" thickBot="1">
      <c r="B190" s="429">
        <v>180</v>
      </c>
      <c r="C190" s="430">
        <v>45589</v>
      </c>
      <c r="D190" s="432"/>
      <c r="E190" s="613"/>
      <c r="F190" s="613"/>
      <c r="G190" s="614">
        <f t="shared" si="4"/>
        <v>37.31</v>
      </c>
    </row>
    <row r="191" spans="2:7" ht="17.5" thickTop="1" thickBot="1">
      <c r="B191" s="426">
        <v>181</v>
      </c>
      <c r="C191" s="427">
        <v>45589</v>
      </c>
      <c r="D191" s="433"/>
      <c r="E191" s="615"/>
      <c r="F191" s="615"/>
      <c r="G191" s="616">
        <f t="shared" si="4"/>
        <v>37.31</v>
      </c>
    </row>
    <row r="192" spans="2:7" ht="17.5" thickTop="1" thickBot="1">
      <c r="B192" s="429">
        <v>182</v>
      </c>
      <c r="C192" s="430">
        <v>45589</v>
      </c>
      <c r="D192" s="432"/>
      <c r="E192" s="613"/>
      <c r="F192" s="613"/>
      <c r="G192" s="614">
        <f t="shared" si="4"/>
        <v>37.31</v>
      </c>
    </row>
    <row r="193" spans="2:7" ht="17.5" thickTop="1" thickBot="1">
      <c r="B193" s="426">
        <v>183</v>
      </c>
      <c r="C193" s="427">
        <v>45589</v>
      </c>
      <c r="D193" s="433"/>
      <c r="E193" s="615"/>
      <c r="F193" s="615"/>
      <c r="G193" s="616">
        <f t="shared" si="4"/>
        <v>37.31</v>
      </c>
    </row>
    <row r="194" spans="2:7" ht="17.5" thickTop="1" thickBot="1">
      <c r="B194" s="429">
        <v>184</v>
      </c>
      <c r="C194" s="430">
        <v>45589</v>
      </c>
      <c r="D194" s="432"/>
      <c r="E194" s="613"/>
      <c r="F194" s="613"/>
      <c r="G194" s="614">
        <f t="shared" si="4"/>
        <v>37.31</v>
      </c>
    </row>
    <row r="195" spans="2:7" ht="17.5" thickTop="1" thickBot="1">
      <c r="B195" s="426">
        <v>185</v>
      </c>
      <c r="C195" s="427">
        <v>45589</v>
      </c>
      <c r="D195" s="433"/>
      <c r="E195" s="615"/>
      <c r="F195" s="615"/>
      <c r="G195" s="616">
        <f t="shared" si="4"/>
        <v>37.31</v>
      </c>
    </row>
    <row r="196" spans="2:7" ht="17.5" thickTop="1" thickBot="1">
      <c r="B196" s="429">
        <v>186</v>
      </c>
      <c r="C196" s="430">
        <v>45589</v>
      </c>
      <c r="D196" s="432"/>
      <c r="E196" s="613"/>
      <c r="F196" s="613"/>
      <c r="G196" s="614">
        <f t="shared" si="4"/>
        <v>37.31</v>
      </c>
    </row>
    <row r="197" spans="2:7" ht="17.5" thickTop="1" thickBot="1">
      <c r="B197" s="426">
        <v>187</v>
      </c>
      <c r="C197" s="427">
        <v>45589</v>
      </c>
      <c r="D197" s="433"/>
      <c r="E197" s="615"/>
      <c r="F197" s="615"/>
      <c r="G197" s="616">
        <f t="shared" si="4"/>
        <v>37.31</v>
      </c>
    </row>
    <row r="198" spans="2:7" ht="17.5" thickTop="1" thickBot="1">
      <c r="B198" s="429">
        <v>188</v>
      </c>
      <c r="C198" s="430">
        <v>45589</v>
      </c>
      <c r="D198" s="432"/>
      <c r="E198" s="613"/>
      <c r="F198" s="613"/>
      <c r="G198" s="614">
        <f t="shared" si="4"/>
        <v>37.31</v>
      </c>
    </row>
    <row r="199" spans="2:7" ht="17.5" thickTop="1" thickBot="1">
      <c r="B199" s="426">
        <v>189</v>
      </c>
      <c r="C199" s="427">
        <v>45589</v>
      </c>
      <c r="D199" s="433"/>
      <c r="E199" s="615"/>
      <c r="F199" s="615"/>
      <c r="G199" s="616">
        <f t="shared" si="4"/>
        <v>37.31</v>
      </c>
    </row>
    <row r="200" spans="2:7" ht="17.5" thickTop="1" thickBot="1">
      <c r="B200" s="429">
        <v>190</v>
      </c>
      <c r="C200" s="430">
        <v>45589</v>
      </c>
      <c r="D200" s="432"/>
      <c r="E200" s="613"/>
      <c r="F200" s="613"/>
      <c r="G200" s="614">
        <f t="shared" si="4"/>
        <v>37.31</v>
      </c>
    </row>
    <row r="201" spans="2:7" ht="17.5" thickTop="1" thickBot="1">
      <c r="B201" s="426">
        <v>191</v>
      </c>
      <c r="C201" s="427">
        <v>45589</v>
      </c>
      <c r="D201" s="433"/>
      <c r="E201" s="615"/>
      <c r="F201" s="615"/>
      <c r="G201" s="616">
        <f t="shared" si="4"/>
        <v>37.31</v>
      </c>
    </row>
    <row r="202" spans="2:7" ht="17.5" thickTop="1" thickBot="1">
      <c r="B202" s="429">
        <v>192</v>
      </c>
      <c r="C202" s="430">
        <v>45589</v>
      </c>
      <c r="D202" s="432"/>
      <c r="E202" s="613"/>
      <c r="F202" s="613"/>
      <c r="G202" s="614">
        <f t="shared" si="4"/>
        <v>37.31</v>
      </c>
    </row>
    <row r="203" spans="2:7" ht="17.5" thickTop="1" thickBot="1">
      <c r="B203" s="426">
        <v>193</v>
      </c>
      <c r="C203" s="427">
        <v>45589</v>
      </c>
      <c r="D203" s="433"/>
      <c r="E203" s="615"/>
      <c r="F203" s="615"/>
      <c r="G203" s="616">
        <f t="shared" si="4"/>
        <v>37.31</v>
      </c>
    </row>
    <row r="204" spans="2:7" ht="17.5" thickTop="1" thickBot="1">
      <c r="B204" s="429">
        <v>194</v>
      </c>
      <c r="C204" s="430">
        <v>45589</v>
      </c>
      <c r="D204" s="432"/>
      <c r="E204" s="613"/>
      <c r="F204" s="613"/>
      <c r="G204" s="614">
        <f t="shared" si="4"/>
        <v>37.31</v>
      </c>
    </row>
    <row r="205" spans="2:7" ht="17.5" thickTop="1" thickBot="1">
      <c r="B205" s="426">
        <v>195</v>
      </c>
      <c r="C205" s="427">
        <v>45589</v>
      </c>
      <c r="D205" s="433"/>
      <c r="E205" s="615"/>
      <c r="F205" s="615"/>
      <c r="G205" s="616">
        <f t="shared" si="4"/>
        <v>37.31</v>
      </c>
    </row>
    <row r="206" spans="2:7" ht="17.5" thickTop="1" thickBot="1">
      <c r="B206" s="429">
        <v>196</v>
      </c>
      <c r="C206" s="430">
        <v>45589</v>
      </c>
      <c r="D206" s="432"/>
      <c r="E206" s="613"/>
      <c r="F206" s="613"/>
      <c r="G206" s="614">
        <f t="shared" si="4"/>
        <v>37.31</v>
      </c>
    </row>
    <row r="207" spans="2:7" ht="17.5" thickTop="1" thickBot="1">
      <c r="B207" s="426">
        <v>197</v>
      </c>
      <c r="C207" s="427">
        <v>45589</v>
      </c>
      <c r="D207" s="433"/>
      <c r="E207" s="615"/>
      <c r="F207" s="615"/>
      <c r="G207" s="616">
        <f t="shared" si="4"/>
        <v>37.31</v>
      </c>
    </row>
    <row r="208" spans="2:7" ht="17.5" thickTop="1" thickBot="1">
      <c r="B208" s="429">
        <v>198</v>
      </c>
      <c r="C208" s="430">
        <v>45589</v>
      </c>
      <c r="D208" s="432"/>
      <c r="E208" s="613"/>
      <c r="F208" s="613"/>
      <c r="G208" s="614">
        <f t="shared" si="4"/>
        <v>37.31</v>
      </c>
    </row>
    <row r="209" spans="2:7" ht="17.5" thickTop="1" thickBot="1">
      <c r="B209" s="426">
        <v>199</v>
      </c>
      <c r="C209" s="427">
        <v>45589</v>
      </c>
      <c r="D209" s="433"/>
      <c r="E209" s="615"/>
      <c r="F209" s="615"/>
      <c r="G209" s="616">
        <f t="shared" si="4"/>
        <v>37.31</v>
      </c>
    </row>
    <row r="210" spans="2:7" ht="17.5" thickTop="1" thickBot="1">
      <c r="B210" s="429">
        <v>200</v>
      </c>
      <c r="C210" s="430">
        <v>45589</v>
      </c>
      <c r="D210" s="432"/>
      <c r="E210" s="613"/>
      <c r="F210" s="613"/>
      <c r="G210" s="614">
        <f t="shared" si="4"/>
        <v>37.31</v>
      </c>
    </row>
    <row r="211" spans="2:7" ht="17.5" thickTop="1" thickBot="1">
      <c r="B211" s="426">
        <v>201</v>
      </c>
      <c r="C211" s="427">
        <v>45589</v>
      </c>
      <c r="D211" s="433"/>
      <c r="E211" s="615"/>
      <c r="F211" s="615"/>
      <c r="G211" s="616">
        <f t="shared" si="4"/>
        <v>37.31</v>
      </c>
    </row>
    <row r="212" spans="2:7" ht="17.5" thickTop="1" thickBot="1">
      <c r="B212" s="429">
        <v>202</v>
      </c>
      <c r="C212" s="430">
        <v>45589</v>
      </c>
      <c r="D212" s="432"/>
      <c r="E212" s="613"/>
      <c r="F212" s="613"/>
      <c r="G212" s="614">
        <f t="shared" si="4"/>
        <v>37.31</v>
      </c>
    </row>
    <row r="213" spans="2:7" ht="17.5" thickTop="1" thickBot="1">
      <c r="B213" s="426">
        <v>203</v>
      </c>
      <c r="C213" s="427">
        <v>45589</v>
      </c>
      <c r="D213" s="433"/>
      <c r="E213" s="615"/>
      <c r="F213" s="615"/>
      <c r="G213" s="616">
        <f t="shared" si="4"/>
        <v>37.31</v>
      </c>
    </row>
    <row r="214" spans="2:7" ht="17.5" thickTop="1" thickBot="1">
      <c r="B214" s="429">
        <v>204</v>
      </c>
      <c r="C214" s="430">
        <v>45589</v>
      </c>
      <c r="D214" s="432"/>
      <c r="E214" s="613"/>
      <c r="F214" s="613"/>
      <c r="G214" s="614">
        <f t="shared" si="4"/>
        <v>37.31</v>
      </c>
    </row>
    <row r="215" spans="2:7" ht="17.5" thickTop="1" thickBot="1">
      <c r="B215" s="426">
        <v>205</v>
      </c>
      <c r="C215" s="427">
        <v>45589</v>
      </c>
      <c r="D215" s="433"/>
      <c r="E215" s="615"/>
      <c r="F215" s="615"/>
      <c r="G215" s="616">
        <f t="shared" si="4"/>
        <v>37.31</v>
      </c>
    </row>
    <row r="216" spans="2:7" ht="17.5" thickTop="1" thickBot="1">
      <c r="B216" s="429">
        <v>206</v>
      </c>
      <c r="C216" s="430">
        <v>45589</v>
      </c>
      <c r="D216" s="432"/>
      <c r="E216" s="613"/>
      <c r="F216" s="613"/>
      <c r="G216" s="614">
        <f t="shared" si="4"/>
        <v>37.31</v>
      </c>
    </row>
    <row r="217" spans="2:7" ht="17.5" thickTop="1" thickBot="1">
      <c r="B217" s="426">
        <v>207</v>
      </c>
      <c r="C217" s="427">
        <v>45589</v>
      </c>
      <c r="D217" s="433"/>
      <c r="E217" s="615"/>
      <c r="F217" s="615"/>
      <c r="G217" s="616">
        <f t="shared" si="4"/>
        <v>37.31</v>
      </c>
    </row>
    <row r="218" spans="2:7" ht="17.5" thickTop="1" thickBot="1">
      <c r="B218" s="429">
        <v>208</v>
      </c>
      <c r="C218" s="430">
        <v>45589</v>
      </c>
      <c r="D218" s="432"/>
      <c r="E218" s="613"/>
      <c r="F218" s="613"/>
      <c r="G218" s="614">
        <f t="shared" si="4"/>
        <v>37.31</v>
      </c>
    </row>
    <row r="219" spans="2:7" ht="17.5" thickTop="1" thickBot="1">
      <c r="B219" s="426">
        <v>209</v>
      </c>
      <c r="C219" s="427">
        <v>45589</v>
      </c>
      <c r="D219" s="433"/>
      <c r="E219" s="615"/>
      <c r="F219" s="615"/>
      <c r="G219" s="616">
        <f t="shared" si="4"/>
        <v>37.31</v>
      </c>
    </row>
    <row r="220" spans="2:7" ht="17.5" thickTop="1" thickBot="1">
      <c r="B220" s="429">
        <v>210</v>
      </c>
      <c r="C220" s="430">
        <v>45589</v>
      </c>
      <c r="D220" s="432"/>
      <c r="E220" s="613"/>
      <c r="F220" s="613"/>
      <c r="G220" s="614">
        <f t="shared" si="4"/>
        <v>37.31</v>
      </c>
    </row>
    <row r="221" spans="2:7" ht="17.5" thickTop="1" thickBot="1">
      <c r="B221" s="426">
        <v>211</v>
      </c>
      <c r="C221" s="427">
        <v>45589</v>
      </c>
      <c r="D221" s="433"/>
      <c r="E221" s="615"/>
      <c r="F221" s="615"/>
      <c r="G221" s="616">
        <f t="shared" si="4"/>
        <v>37.31</v>
      </c>
    </row>
    <row r="222" spans="2:7" ht="17.5" thickTop="1" thickBot="1">
      <c r="B222" s="429">
        <v>212</v>
      </c>
      <c r="C222" s="430">
        <v>45589</v>
      </c>
      <c r="D222" s="432"/>
      <c r="E222" s="613"/>
      <c r="F222" s="613"/>
      <c r="G222" s="614">
        <f t="shared" si="4"/>
        <v>37.31</v>
      </c>
    </row>
    <row r="223" spans="2:7" ht="17.5" thickTop="1" thickBot="1">
      <c r="B223" s="426">
        <v>213</v>
      </c>
      <c r="C223" s="427">
        <v>45589</v>
      </c>
      <c r="D223" s="433"/>
      <c r="E223" s="615"/>
      <c r="F223" s="615"/>
      <c r="G223" s="616">
        <f t="shared" si="4"/>
        <v>37.31</v>
      </c>
    </row>
    <row r="224" spans="2:7" ht="17.5" thickTop="1" thickBot="1">
      <c r="B224" s="429">
        <v>214</v>
      </c>
      <c r="C224" s="430">
        <v>45589</v>
      </c>
      <c r="D224" s="432"/>
      <c r="E224" s="613"/>
      <c r="F224" s="613"/>
      <c r="G224" s="614">
        <f t="shared" si="4"/>
        <v>37.31</v>
      </c>
    </row>
    <row r="225" spans="2:7" ht="17.5" thickTop="1" thickBot="1">
      <c r="B225" s="426">
        <v>215</v>
      </c>
      <c r="C225" s="427">
        <v>45589</v>
      </c>
      <c r="D225" s="433"/>
      <c r="E225" s="615"/>
      <c r="F225" s="615"/>
      <c r="G225" s="616">
        <f t="shared" si="4"/>
        <v>37.31</v>
      </c>
    </row>
    <row r="226" spans="2:7" ht="17.5" thickTop="1" thickBot="1">
      <c r="B226" s="429">
        <v>216</v>
      </c>
      <c r="C226" s="430">
        <v>45589</v>
      </c>
      <c r="D226" s="432"/>
      <c r="E226" s="613"/>
      <c r="F226" s="613"/>
      <c r="G226" s="614">
        <f t="shared" si="4"/>
        <v>37.31</v>
      </c>
    </row>
    <row r="227" spans="2:7" ht="17.5" thickTop="1" thickBot="1">
      <c r="B227" s="426">
        <v>217</v>
      </c>
      <c r="C227" s="427">
        <v>45589</v>
      </c>
      <c r="D227" s="433"/>
      <c r="E227" s="615"/>
      <c r="F227" s="615"/>
      <c r="G227" s="616">
        <f t="shared" si="4"/>
        <v>37.31</v>
      </c>
    </row>
    <row r="228" spans="2:7" ht="17.5" thickTop="1" thickBot="1">
      <c r="B228" s="429">
        <v>218</v>
      </c>
      <c r="C228" s="430">
        <v>45589</v>
      </c>
      <c r="D228" s="432"/>
      <c r="E228" s="613"/>
      <c r="F228" s="613"/>
      <c r="G228" s="614">
        <f t="shared" si="4"/>
        <v>37.31</v>
      </c>
    </row>
    <row r="229" spans="2:7" ht="17.5" thickTop="1" thickBot="1">
      <c r="B229" s="426">
        <v>219</v>
      </c>
      <c r="C229" s="427">
        <v>45589</v>
      </c>
      <c r="D229" s="433"/>
      <c r="E229" s="615"/>
      <c r="F229" s="615"/>
      <c r="G229" s="616">
        <f t="shared" si="4"/>
        <v>37.31</v>
      </c>
    </row>
    <row r="230" spans="2:7" ht="17.5" thickTop="1" thickBot="1">
      <c r="B230" s="429">
        <v>220</v>
      </c>
      <c r="C230" s="430">
        <v>45589</v>
      </c>
      <c r="D230" s="432"/>
      <c r="E230" s="613"/>
      <c r="F230" s="613"/>
      <c r="G230" s="614">
        <f t="shared" si="4"/>
        <v>37.31</v>
      </c>
    </row>
    <row r="231" spans="2:7" ht="17.5" thickTop="1" thickBot="1">
      <c r="B231" s="426">
        <v>221</v>
      </c>
      <c r="C231" s="427">
        <v>45589</v>
      </c>
      <c r="D231" s="433"/>
      <c r="E231" s="615"/>
      <c r="F231" s="615"/>
      <c r="G231" s="616">
        <f t="shared" si="4"/>
        <v>37.31</v>
      </c>
    </row>
    <row r="232" spans="2:7" ht="17.5" thickTop="1" thickBot="1">
      <c r="B232" s="429">
        <v>222</v>
      </c>
      <c r="C232" s="430">
        <v>45589</v>
      </c>
      <c r="D232" s="432"/>
      <c r="E232" s="613"/>
      <c r="F232" s="613"/>
      <c r="G232" s="614">
        <f t="shared" si="4"/>
        <v>37.31</v>
      </c>
    </row>
    <row r="233" spans="2:7" ht="17.5" thickTop="1" thickBot="1">
      <c r="B233" s="426">
        <v>223</v>
      </c>
      <c r="C233" s="427">
        <v>45589</v>
      </c>
      <c r="D233" s="433"/>
      <c r="E233" s="615"/>
      <c r="F233" s="615"/>
      <c r="G233" s="616">
        <f t="shared" si="4"/>
        <v>37.31</v>
      </c>
    </row>
    <row r="234" spans="2:7" ht="17.5" thickTop="1" thickBot="1">
      <c r="B234" s="429">
        <v>224</v>
      </c>
      <c r="C234" s="430">
        <v>45589</v>
      </c>
      <c r="D234" s="432"/>
      <c r="E234" s="613"/>
      <c r="F234" s="613"/>
      <c r="G234" s="614">
        <f t="shared" si="4"/>
        <v>37.31</v>
      </c>
    </row>
    <row r="235" spans="2:7" ht="17.5" thickTop="1" thickBot="1">
      <c r="B235" s="426">
        <v>225</v>
      </c>
      <c r="C235" s="427">
        <v>45589</v>
      </c>
      <c r="D235" s="433"/>
      <c r="E235" s="615"/>
      <c r="F235" s="615"/>
      <c r="G235" s="616">
        <f t="shared" si="4"/>
        <v>37.31</v>
      </c>
    </row>
    <row r="236" spans="2:7" ht="17.5" thickTop="1" thickBot="1">
      <c r="B236" s="429">
        <v>226</v>
      </c>
      <c r="C236" s="430">
        <v>45589</v>
      </c>
      <c r="D236" s="432"/>
      <c r="E236" s="613"/>
      <c r="F236" s="613"/>
      <c r="G236" s="614">
        <f t="shared" si="4"/>
        <v>37.31</v>
      </c>
    </row>
    <row r="237" spans="2:7" ht="17.5" thickTop="1" thickBot="1">
      <c r="B237" s="426">
        <v>227</v>
      </c>
      <c r="C237" s="427">
        <v>45589</v>
      </c>
      <c r="D237" s="433"/>
      <c r="E237" s="615"/>
      <c r="F237" s="615"/>
      <c r="G237" s="616">
        <f t="shared" si="4"/>
        <v>37.31</v>
      </c>
    </row>
    <row r="238" spans="2:7" ht="17.5" thickTop="1" thickBot="1">
      <c r="B238" s="429">
        <v>228</v>
      </c>
      <c r="C238" s="430">
        <v>45589</v>
      </c>
      <c r="D238" s="432"/>
      <c r="E238" s="613"/>
      <c r="F238" s="613"/>
      <c r="G238" s="614">
        <f t="shared" si="4"/>
        <v>37.31</v>
      </c>
    </row>
    <row r="239" spans="2:7" ht="17.5" thickTop="1" thickBot="1">
      <c r="B239" s="426">
        <v>229</v>
      </c>
      <c r="C239" s="427">
        <v>45589</v>
      </c>
      <c r="D239" s="433"/>
      <c r="E239" s="615"/>
      <c r="F239" s="615"/>
      <c r="G239" s="616">
        <f t="shared" si="4"/>
        <v>37.31</v>
      </c>
    </row>
    <row r="240" spans="2:7" ht="17.5" thickTop="1" thickBot="1">
      <c r="B240" s="429">
        <v>230</v>
      </c>
      <c r="C240" s="430">
        <v>45589</v>
      </c>
      <c r="D240" s="432"/>
      <c r="E240" s="613"/>
      <c r="F240" s="613"/>
      <c r="G240" s="614">
        <f t="shared" ref="G240:G303" si="5">+G239+E240-F240</f>
        <v>37.31</v>
      </c>
    </row>
    <row r="241" spans="2:7" ht="17.5" thickTop="1" thickBot="1">
      <c r="B241" s="426">
        <v>231</v>
      </c>
      <c r="C241" s="427">
        <v>45589</v>
      </c>
      <c r="D241" s="433"/>
      <c r="E241" s="615"/>
      <c r="F241" s="615"/>
      <c r="G241" s="616">
        <f t="shared" si="5"/>
        <v>37.31</v>
      </c>
    </row>
    <row r="242" spans="2:7" ht="17.5" thickTop="1" thickBot="1">
      <c r="B242" s="429">
        <v>232</v>
      </c>
      <c r="C242" s="430">
        <v>45589</v>
      </c>
      <c r="D242" s="432"/>
      <c r="E242" s="613"/>
      <c r="F242" s="613"/>
      <c r="G242" s="614">
        <f t="shared" si="5"/>
        <v>37.31</v>
      </c>
    </row>
    <row r="243" spans="2:7" ht="17.5" thickTop="1" thickBot="1">
      <c r="B243" s="426">
        <v>233</v>
      </c>
      <c r="C243" s="427">
        <v>45589</v>
      </c>
      <c r="D243" s="433"/>
      <c r="E243" s="615"/>
      <c r="F243" s="615"/>
      <c r="G243" s="616">
        <f t="shared" si="5"/>
        <v>37.31</v>
      </c>
    </row>
    <row r="244" spans="2:7" ht="17.5" thickTop="1" thickBot="1">
      <c r="B244" s="429">
        <v>234</v>
      </c>
      <c r="C244" s="430">
        <v>45589</v>
      </c>
      <c r="D244" s="432"/>
      <c r="E244" s="613"/>
      <c r="F244" s="613"/>
      <c r="G244" s="614">
        <f t="shared" si="5"/>
        <v>37.31</v>
      </c>
    </row>
    <row r="245" spans="2:7" ht="17.5" thickTop="1" thickBot="1">
      <c r="B245" s="426">
        <v>235</v>
      </c>
      <c r="C245" s="427">
        <v>45589</v>
      </c>
      <c r="D245" s="433"/>
      <c r="E245" s="615"/>
      <c r="F245" s="615"/>
      <c r="G245" s="616">
        <f t="shared" si="5"/>
        <v>37.31</v>
      </c>
    </row>
    <row r="246" spans="2:7" ht="17.5" thickTop="1" thickBot="1">
      <c r="B246" s="429">
        <v>236</v>
      </c>
      <c r="C246" s="430">
        <v>45589</v>
      </c>
      <c r="D246" s="432"/>
      <c r="E246" s="613"/>
      <c r="F246" s="613"/>
      <c r="G246" s="614">
        <f t="shared" si="5"/>
        <v>37.31</v>
      </c>
    </row>
    <row r="247" spans="2:7" ht="17.5" thickTop="1" thickBot="1">
      <c r="B247" s="426">
        <v>237</v>
      </c>
      <c r="C247" s="427">
        <v>45589</v>
      </c>
      <c r="D247" s="433"/>
      <c r="E247" s="615"/>
      <c r="F247" s="615"/>
      <c r="G247" s="616">
        <f t="shared" si="5"/>
        <v>37.31</v>
      </c>
    </row>
    <row r="248" spans="2:7" ht="17.5" thickTop="1" thickBot="1">
      <c r="B248" s="429">
        <v>238</v>
      </c>
      <c r="C248" s="430">
        <v>45589</v>
      </c>
      <c r="D248" s="432"/>
      <c r="E248" s="613"/>
      <c r="F248" s="613"/>
      <c r="G248" s="614">
        <f t="shared" si="5"/>
        <v>37.31</v>
      </c>
    </row>
    <row r="249" spans="2:7" ht="17.5" thickTop="1" thickBot="1">
      <c r="B249" s="426">
        <v>239</v>
      </c>
      <c r="C249" s="427">
        <v>45589</v>
      </c>
      <c r="D249" s="433"/>
      <c r="E249" s="615"/>
      <c r="F249" s="615"/>
      <c r="G249" s="616">
        <f t="shared" si="5"/>
        <v>37.31</v>
      </c>
    </row>
    <row r="250" spans="2:7" ht="17.5" thickTop="1" thickBot="1">
      <c r="B250" s="429">
        <v>240</v>
      </c>
      <c r="C250" s="430">
        <v>45589</v>
      </c>
      <c r="D250" s="432"/>
      <c r="E250" s="613"/>
      <c r="F250" s="613"/>
      <c r="G250" s="614">
        <f t="shared" si="5"/>
        <v>37.31</v>
      </c>
    </row>
    <row r="251" spans="2:7" ht="17.5" thickTop="1" thickBot="1">
      <c r="B251" s="426">
        <v>241</v>
      </c>
      <c r="C251" s="427">
        <v>45589</v>
      </c>
      <c r="D251" s="433"/>
      <c r="E251" s="615"/>
      <c r="F251" s="615"/>
      <c r="G251" s="616">
        <f t="shared" si="5"/>
        <v>37.31</v>
      </c>
    </row>
    <row r="252" spans="2:7" ht="17.5" thickTop="1" thickBot="1">
      <c r="B252" s="429">
        <v>242</v>
      </c>
      <c r="C252" s="430">
        <v>45589</v>
      </c>
      <c r="D252" s="432"/>
      <c r="E252" s="613"/>
      <c r="F252" s="613"/>
      <c r="G252" s="614">
        <f t="shared" si="5"/>
        <v>37.31</v>
      </c>
    </row>
    <row r="253" spans="2:7" ht="17.5" thickTop="1" thickBot="1">
      <c r="B253" s="426">
        <v>243</v>
      </c>
      <c r="C253" s="427">
        <v>45589</v>
      </c>
      <c r="D253" s="433"/>
      <c r="E253" s="615"/>
      <c r="F253" s="615"/>
      <c r="G253" s="616">
        <f t="shared" si="5"/>
        <v>37.31</v>
      </c>
    </row>
    <row r="254" spans="2:7" ht="17.5" thickTop="1" thickBot="1">
      <c r="B254" s="429">
        <v>244</v>
      </c>
      <c r="C254" s="430">
        <v>45589</v>
      </c>
      <c r="D254" s="432"/>
      <c r="E254" s="613"/>
      <c r="F254" s="613"/>
      <c r="G254" s="614">
        <f t="shared" si="5"/>
        <v>37.31</v>
      </c>
    </row>
    <row r="255" spans="2:7" ht="17.5" thickTop="1" thickBot="1">
      <c r="B255" s="426">
        <v>245</v>
      </c>
      <c r="C255" s="427">
        <v>45589</v>
      </c>
      <c r="D255" s="433"/>
      <c r="E255" s="615"/>
      <c r="F255" s="615"/>
      <c r="G255" s="616">
        <f t="shared" si="5"/>
        <v>37.31</v>
      </c>
    </row>
    <row r="256" spans="2:7" ht="17.5" thickTop="1" thickBot="1">
      <c r="B256" s="429">
        <v>246</v>
      </c>
      <c r="C256" s="430">
        <v>45589</v>
      </c>
      <c r="D256" s="432"/>
      <c r="E256" s="613"/>
      <c r="F256" s="613"/>
      <c r="G256" s="614">
        <f t="shared" si="5"/>
        <v>37.31</v>
      </c>
    </row>
    <row r="257" spans="2:7" ht="17.5" thickTop="1" thickBot="1">
      <c r="B257" s="426">
        <v>247</v>
      </c>
      <c r="C257" s="427">
        <v>45589</v>
      </c>
      <c r="D257" s="433"/>
      <c r="E257" s="615"/>
      <c r="F257" s="615"/>
      <c r="G257" s="616">
        <f t="shared" si="5"/>
        <v>37.31</v>
      </c>
    </row>
    <row r="258" spans="2:7" ht="17.5" thickTop="1" thickBot="1">
      <c r="B258" s="429">
        <v>248</v>
      </c>
      <c r="C258" s="430">
        <v>45589</v>
      </c>
      <c r="D258" s="432"/>
      <c r="E258" s="613"/>
      <c r="F258" s="613"/>
      <c r="G258" s="614">
        <f t="shared" si="5"/>
        <v>37.31</v>
      </c>
    </row>
    <row r="259" spans="2:7" ht="17.5" thickTop="1" thickBot="1">
      <c r="B259" s="426">
        <v>249</v>
      </c>
      <c r="C259" s="427">
        <v>45589</v>
      </c>
      <c r="D259" s="433"/>
      <c r="E259" s="615"/>
      <c r="F259" s="615"/>
      <c r="G259" s="616">
        <f t="shared" si="5"/>
        <v>37.31</v>
      </c>
    </row>
    <row r="260" spans="2:7" ht="17.5" thickTop="1" thickBot="1">
      <c r="B260" s="429">
        <v>250</v>
      </c>
      <c r="C260" s="430">
        <v>45589</v>
      </c>
      <c r="D260" s="432"/>
      <c r="E260" s="613"/>
      <c r="F260" s="613"/>
      <c r="G260" s="614">
        <f t="shared" si="5"/>
        <v>37.31</v>
      </c>
    </row>
    <row r="261" spans="2:7" ht="17.5" thickTop="1" thickBot="1">
      <c r="B261" s="426">
        <v>251</v>
      </c>
      <c r="C261" s="427">
        <v>45589</v>
      </c>
      <c r="D261" s="433"/>
      <c r="E261" s="615"/>
      <c r="F261" s="615"/>
      <c r="G261" s="616">
        <f t="shared" si="5"/>
        <v>37.31</v>
      </c>
    </row>
    <row r="262" spans="2:7" ht="17.5" thickTop="1" thickBot="1">
      <c r="B262" s="429">
        <v>252</v>
      </c>
      <c r="C262" s="430">
        <v>45589</v>
      </c>
      <c r="D262" s="432"/>
      <c r="E262" s="613"/>
      <c r="F262" s="613"/>
      <c r="G262" s="614">
        <f t="shared" si="5"/>
        <v>37.31</v>
      </c>
    </row>
    <row r="263" spans="2:7" ht="17.5" thickTop="1" thickBot="1">
      <c r="B263" s="426">
        <v>253</v>
      </c>
      <c r="C263" s="427">
        <v>45589</v>
      </c>
      <c r="D263" s="433"/>
      <c r="E263" s="615"/>
      <c r="F263" s="615"/>
      <c r="G263" s="616">
        <f t="shared" si="5"/>
        <v>37.31</v>
      </c>
    </row>
    <row r="264" spans="2:7" ht="17.5" thickTop="1" thickBot="1">
      <c r="B264" s="429">
        <v>254</v>
      </c>
      <c r="C264" s="430">
        <v>45589</v>
      </c>
      <c r="D264" s="432"/>
      <c r="E264" s="613"/>
      <c r="F264" s="613"/>
      <c r="G264" s="614">
        <f t="shared" si="5"/>
        <v>37.31</v>
      </c>
    </row>
    <row r="265" spans="2:7" ht="17.5" thickTop="1" thickBot="1">
      <c r="B265" s="426">
        <v>255</v>
      </c>
      <c r="C265" s="427">
        <v>45589</v>
      </c>
      <c r="D265" s="433"/>
      <c r="E265" s="615"/>
      <c r="F265" s="615"/>
      <c r="G265" s="616">
        <f t="shared" si="5"/>
        <v>37.31</v>
      </c>
    </row>
    <row r="266" spans="2:7" ht="17.5" thickTop="1" thickBot="1">
      <c r="B266" s="429">
        <v>256</v>
      </c>
      <c r="C266" s="430">
        <v>45589</v>
      </c>
      <c r="D266" s="432"/>
      <c r="E266" s="613"/>
      <c r="F266" s="613"/>
      <c r="G266" s="614">
        <f t="shared" si="5"/>
        <v>37.31</v>
      </c>
    </row>
    <row r="267" spans="2:7" ht="17.5" thickTop="1" thickBot="1">
      <c r="B267" s="426">
        <v>257</v>
      </c>
      <c r="C267" s="427">
        <v>45589</v>
      </c>
      <c r="D267" s="433"/>
      <c r="E267" s="615"/>
      <c r="F267" s="615"/>
      <c r="G267" s="616">
        <f t="shared" si="5"/>
        <v>37.31</v>
      </c>
    </row>
    <row r="268" spans="2:7" ht="17.5" thickTop="1" thickBot="1">
      <c r="B268" s="429">
        <v>258</v>
      </c>
      <c r="C268" s="430">
        <v>45589</v>
      </c>
      <c r="D268" s="432"/>
      <c r="E268" s="613"/>
      <c r="F268" s="613"/>
      <c r="G268" s="614">
        <f t="shared" si="5"/>
        <v>37.31</v>
      </c>
    </row>
    <row r="269" spans="2:7" ht="17.5" thickTop="1" thickBot="1">
      <c r="B269" s="426">
        <v>259</v>
      </c>
      <c r="C269" s="427">
        <v>45589</v>
      </c>
      <c r="D269" s="433"/>
      <c r="E269" s="615"/>
      <c r="F269" s="615"/>
      <c r="G269" s="616">
        <f t="shared" si="5"/>
        <v>37.31</v>
      </c>
    </row>
    <row r="270" spans="2:7" ht="17.5" thickTop="1" thickBot="1">
      <c r="B270" s="429">
        <v>260</v>
      </c>
      <c r="C270" s="430">
        <v>45589</v>
      </c>
      <c r="D270" s="432"/>
      <c r="E270" s="613"/>
      <c r="F270" s="613"/>
      <c r="G270" s="614">
        <f t="shared" si="5"/>
        <v>37.31</v>
      </c>
    </row>
    <row r="271" spans="2:7" ht="17.5" thickTop="1" thickBot="1">
      <c r="B271" s="426">
        <v>261</v>
      </c>
      <c r="C271" s="427">
        <v>45589</v>
      </c>
      <c r="D271" s="433"/>
      <c r="E271" s="615"/>
      <c r="F271" s="615"/>
      <c r="G271" s="616">
        <f t="shared" si="5"/>
        <v>37.31</v>
      </c>
    </row>
    <row r="272" spans="2:7" ht="17.5" thickTop="1" thickBot="1">
      <c r="B272" s="429">
        <v>262</v>
      </c>
      <c r="C272" s="430">
        <v>45589</v>
      </c>
      <c r="D272" s="432"/>
      <c r="E272" s="613"/>
      <c r="F272" s="613"/>
      <c r="G272" s="614">
        <f t="shared" si="5"/>
        <v>37.31</v>
      </c>
    </row>
    <row r="273" spans="2:7" ht="17.5" thickTop="1" thickBot="1">
      <c r="B273" s="426">
        <v>263</v>
      </c>
      <c r="C273" s="427">
        <v>45589</v>
      </c>
      <c r="D273" s="433"/>
      <c r="E273" s="615"/>
      <c r="F273" s="615"/>
      <c r="G273" s="616">
        <f t="shared" si="5"/>
        <v>37.31</v>
      </c>
    </row>
    <row r="274" spans="2:7" ht="17.5" thickTop="1" thickBot="1">
      <c r="B274" s="429">
        <v>264</v>
      </c>
      <c r="C274" s="430">
        <v>45589</v>
      </c>
      <c r="D274" s="432"/>
      <c r="E274" s="613"/>
      <c r="F274" s="613"/>
      <c r="G274" s="614">
        <f t="shared" si="5"/>
        <v>37.31</v>
      </c>
    </row>
    <row r="275" spans="2:7" ht="17.5" thickTop="1" thickBot="1">
      <c r="B275" s="426">
        <v>265</v>
      </c>
      <c r="C275" s="427">
        <v>45589</v>
      </c>
      <c r="D275" s="433"/>
      <c r="E275" s="615"/>
      <c r="F275" s="615"/>
      <c r="G275" s="616">
        <f t="shared" si="5"/>
        <v>37.31</v>
      </c>
    </row>
    <row r="276" spans="2:7" ht="17.5" thickTop="1" thickBot="1">
      <c r="B276" s="429">
        <v>266</v>
      </c>
      <c r="C276" s="430">
        <v>45589</v>
      </c>
      <c r="D276" s="432"/>
      <c r="E276" s="613"/>
      <c r="F276" s="613"/>
      <c r="G276" s="614">
        <f t="shared" si="5"/>
        <v>37.31</v>
      </c>
    </row>
    <row r="277" spans="2:7" ht="17.5" thickTop="1" thickBot="1">
      <c r="B277" s="426">
        <v>267</v>
      </c>
      <c r="C277" s="427">
        <v>45589</v>
      </c>
      <c r="D277" s="433"/>
      <c r="E277" s="615"/>
      <c r="F277" s="615"/>
      <c r="G277" s="616">
        <f t="shared" si="5"/>
        <v>37.31</v>
      </c>
    </row>
    <row r="278" spans="2:7" ht="17.5" thickTop="1" thickBot="1">
      <c r="B278" s="429">
        <v>268</v>
      </c>
      <c r="C278" s="430">
        <v>45589</v>
      </c>
      <c r="D278" s="432"/>
      <c r="E278" s="613"/>
      <c r="F278" s="613"/>
      <c r="G278" s="614">
        <f t="shared" si="5"/>
        <v>37.31</v>
      </c>
    </row>
    <row r="279" spans="2:7" ht="17.5" thickTop="1" thickBot="1">
      <c r="B279" s="426">
        <v>269</v>
      </c>
      <c r="C279" s="427">
        <v>45589</v>
      </c>
      <c r="D279" s="433"/>
      <c r="E279" s="615"/>
      <c r="F279" s="615"/>
      <c r="G279" s="616">
        <f t="shared" si="5"/>
        <v>37.31</v>
      </c>
    </row>
    <row r="280" spans="2:7" ht="17.5" thickTop="1" thickBot="1">
      <c r="B280" s="429">
        <v>270</v>
      </c>
      <c r="C280" s="430">
        <v>45589</v>
      </c>
      <c r="D280" s="432"/>
      <c r="E280" s="613"/>
      <c r="F280" s="613"/>
      <c r="G280" s="614">
        <f t="shared" si="5"/>
        <v>37.31</v>
      </c>
    </row>
    <row r="281" spans="2:7" ht="17.5" thickTop="1" thickBot="1">
      <c r="B281" s="426">
        <v>271</v>
      </c>
      <c r="C281" s="427">
        <v>45589</v>
      </c>
      <c r="D281" s="433"/>
      <c r="E281" s="615"/>
      <c r="F281" s="615"/>
      <c r="G281" s="616">
        <f t="shared" si="5"/>
        <v>37.31</v>
      </c>
    </row>
    <row r="282" spans="2:7" ht="17.5" thickTop="1" thickBot="1">
      <c r="B282" s="429">
        <v>272</v>
      </c>
      <c r="C282" s="430">
        <v>45589</v>
      </c>
      <c r="D282" s="432"/>
      <c r="E282" s="613"/>
      <c r="F282" s="613"/>
      <c r="G282" s="614">
        <f t="shared" si="5"/>
        <v>37.31</v>
      </c>
    </row>
    <row r="283" spans="2:7" ht="17.5" thickTop="1" thickBot="1">
      <c r="B283" s="426">
        <v>273</v>
      </c>
      <c r="C283" s="427">
        <v>45589</v>
      </c>
      <c r="D283" s="433"/>
      <c r="E283" s="615"/>
      <c r="F283" s="615"/>
      <c r="G283" s="616">
        <f t="shared" si="5"/>
        <v>37.31</v>
      </c>
    </row>
    <row r="284" spans="2:7" ht="17.5" thickTop="1" thickBot="1">
      <c r="B284" s="429">
        <v>274</v>
      </c>
      <c r="C284" s="430">
        <v>45589</v>
      </c>
      <c r="D284" s="432"/>
      <c r="E284" s="613"/>
      <c r="F284" s="613"/>
      <c r="G284" s="614">
        <f t="shared" si="5"/>
        <v>37.31</v>
      </c>
    </row>
    <row r="285" spans="2:7" ht="17.5" thickTop="1" thickBot="1">
      <c r="B285" s="426">
        <v>275</v>
      </c>
      <c r="C285" s="427">
        <v>45589</v>
      </c>
      <c r="D285" s="433"/>
      <c r="E285" s="615"/>
      <c r="F285" s="615"/>
      <c r="G285" s="616">
        <f t="shared" si="5"/>
        <v>37.31</v>
      </c>
    </row>
    <row r="286" spans="2:7" ht="17.5" thickTop="1" thickBot="1">
      <c r="B286" s="429">
        <v>276</v>
      </c>
      <c r="C286" s="430">
        <v>45589</v>
      </c>
      <c r="D286" s="432"/>
      <c r="E286" s="613"/>
      <c r="F286" s="613"/>
      <c r="G286" s="614">
        <f t="shared" si="5"/>
        <v>37.31</v>
      </c>
    </row>
    <row r="287" spans="2:7" ht="17.5" thickTop="1" thickBot="1">
      <c r="B287" s="426">
        <v>277</v>
      </c>
      <c r="C287" s="427">
        <v>45589</v>
      </c>
      <c r="D287" s="433"/>
      <c r="E287" s="615"/>
      <c r="F287" s="615"/>
      <c r="G287" s="616">
        <f t="shared" si="5"/>
        <v>37.31</v>
      </c>
    </row>
    <row r="288" spans="2:7" ht="17.5" thickTop="1" thickBot="1">
      <c r="B288" s="429">
        <v>278</v>
      </c>
      <c r="C288" s="430">
        <v>45589</v>
      </c>
      <c r="D288" s="432"/>
      <c r="E288" s="613"/>
      <c r="F288" s="613"/>
      <c r="G288" s="614">
        <f t="shared" si="5"/>
        <v>37.31</v>
      </c>
    </row>
    <row r="289" spans="2:7" ht="17.5" thickTop="1" thickBot="1">
      <c r="B289" s="426">
        <v>279</v>
      </c>
      <c r="C289" s="427">
        <v>45589</v>
      </c>
      <c r="D289" s="433"/>
      <c r="E289" s="615"/>
      <c r="F289" s="615"/>
      <c r="G289" s="616">
        <f t="shared" si="5"/>
        <v>37.31</v>
      </c>
    </row>
    <row r="290" spans="2:7" ht="17.5" thickTop="1" thickBot="1">
      <c r="B290" s="429">
        <v>280</v>
      </c>
      <c r="C290" s="430">
        <v>45589</v>
      </c>
      <c r="D290" s="432"/>
      <c r="E290" s="613"/>
      <c r="F290" s="613"/>
      <c r="G290" s="614">
        <f t="shared" si="5"/>
        <v>37.31</v>
      </c>
    </row>
    <row r="291" spans="2:7" ht="17.5" thickTop="1" thickBot="1">
      <c r="B291" s="426">
        <v>281</v>
      </c>
      <c r="C291" s="427">
        <v>45589</v>
      </c>
      <c r="D291" s="433"/>
      <c r="E291" s="615"/>
      <c r="F291" s="615"/>
      <c r="G291" s="616">
        <f t="shared" si="5"/>
        <v>37.31</v>
      </c>
    </row>
    <row r="292" spans="2:7" ht="17.5" thickTop="1" thickBot="1">
      <c r="B292" s="429">
        <v>282</v>
      </c>
      <c r="C292" s="430">
        <v>45589</v>
      </c>
      <c r="D292" s="432"/>
      <c r="E292" s="613"/>
      <c r="F292" s="613"/>
      <c r="G292" s="614">
        <f t="shared" si="5"/>
        <v>37.31</v>
      </c>
    </row>
    <row r="293" spans="2:7" ht="17.5" thickTop="1" thickBot="1">
      <c r="B293" s="426">
        <v>283</v>
      </c>
      <c r="C293" s="427">
        <v>45589</v>
      </c>
      <c r="D293" s="433"/>
      <c r="E293" s="615"/>
      <c r="F293" s="615"/>
      <c r="G293" s="616">
        <f t="shared" si="5"/>
        <v>37.31</v>
      </c>
    </row>
    <row r="294" spans="2:7" ht="17.5" thickTop="1" thickBot="1">
      <c r="B294" s="429">
        <v>284</v>
      </c>
      <c r="C294" s="430">
        <v>45589</v>
      </c>
      <c r="D294" s="432"/>
      <c r="E294" s="613"/>
      <c r="F294" s="613"/>
      <c r="G294" s="614">
        <f t="shared" si="5"/>
        <v>37.31</v>
      </c>
    </row>
    <row r="295" spans="2:7" ht="17.5" thickTop="1" thickBot="1">
      <c r="B295" s="426">
        <v>285</v>
      </c>
      <c r="C295" s="427">
        <v>45589</v>
      </c>
      <c r="D295" s="433"/>
      <c r="E295" s="615"/>
      <c r="F295" s="615"/>
      <c r="G295" s="616">
        <f t="shared" si="5"/>
        <v>37.31</v>
      </c>
    </row>
    <row r="296" spans="2:7" ht="17.5" thickTop="1" thickBot="1">
      <c r="B296" s="429">
        <v>286</v>
      </c>
      <c r="C296" s="430">
        <v>45589</v>
      </c>
      <c r="D296" s="432"/>
      <c r="E296" s="613"/>
      <c r="F296" s="613"/>
      <c r="G296" s="614">
        <f t="shared" si="5"/>
        <v>37.31</v>
      </c>
    </row>
    <row r="297" spans="2:7" ht="17.5" thickTop="1" thickBot="1">
      <c r="B297" s="426">
        <v>287</v>
      </c>
      <c r="C297" s="427">
        <v>45589</v>
      </c>
      <c r="D297" s="433"/>
      <c r="E297" s="615"/>
      <c r="F297" s="615"/>
      <c r="G297" s="616">
        <f t="shared" si="5"/>
        <v>37.31</v>
      </c>
    </row>
    <row r="298" spans="2:7" ht="17.5" thickTop="1" thickBot="1">
      <c r="B298" s="429">
        <v>288</v>
      </c>
      <c r="C298" s="430">
        <v>45589</v>
      </c>
      <c r="D298" s="432"/>
      <c r="E298" s="613"/>
      <c r="F298" s="613"/>
      <c r="G298" s="614">
        <f t="shared" si="5"/>
        <v>37.31</v>
      </c>
    </row>
    <row r="299" spans="2:7" ht="17.5" thickTop="1" thickBot="1">
      <c r="B299" s="426">
        <v>289</v>
      </c>
      <c r="C299" s="427">
        <v>45589</v>
      </c>
      <c r="D299" s="433"/>
      <c r="E299" s="615"/>
      <c r="F299" s="615"/>
      <c r="G299" s="616">
        <f t="shared" si="5"/>
        <v>37.31</v>
      </c>
    </row>
    <row r="300" spans="2:7" ht="17.5" thickTop="1" thickBot="1">
      <c r="B300" s="429">
        <v>290</v>
      </c>
      <c r="C300" s="430">
        <v>45589</v>
      </c>
      <c r="D300" s="432"/>
      <c r="E300" s="613"/>
      <c r="F300" s="613"/>
      <c r="G300" s="614">
        <f t="shared" si="5"/>
        <v>37.31</v>
      </c>
    </row>
    <row r="301" spans="2:7" ht="17.5" thickTop="1" thickBot="1">
      <c r="B301" s="426">
        <v>291</v>
      </c>
      <c r="C301" s="427">
        <v>45589</v>
      </c>
      <c r="D301" s="433"/>
      <c r="E301" s="615"/>
      <c r="F301" s="615"/>
      <c r="G301" s="616">
        <f t="shared" si="5"/>
        <v>37.31</v>
      </c>
    </row>
    <row r="302" spans="2:7" ht="17.5" thickTop="1" thickBot="1">
      <c r="B302" s="429">
        <v>292</v>
      </c>
      <c r="C302" s="430">
        <v>45589</v>
      </c>
      <c r="D302" s="432"/>
      <c r="E302" s="613"/>
      <c r="F302" s="613"/>
      <c r="G302" s="614">
        <f t="shared" si="5"/>
        <v>37.31</v>
      </c>
    </row>
    <row r="303" spans="2:7" ht="17.5" thickTop="1" thickBot="1">
      <c r="B303" s="426">
        <v>293</v>
      </c>
      <c r="C303" s="427">
        <v>45589</v>
      </c>
      <c r="D303" s="433"/>
      <c r="E303" s="615"/>
      <c r="F303" s="615"/>
      <c r="G303" s="616">
        <f t="shared" si="5"/>
        <v>37.31</v>
      </c>
    </row>
    <row r="304" spans="2:7" ht="17.5" thickTop="1" thickBot="1">
      <c r="B304" s="429">
        <v>294</v>
      </c>
      <c r="C304" s="430">
        <v>45589</v>
      </c>
      <c r="D304" s="432"/>
      <c r="E304" s="613"/>
      <c r="F304" s="613"/>
      <c r="G304" s="614">
        <f t="shared" ref="G304:G367" si="6">+G303+E304-F304</f>
        <v>37.31</v>
      </c>
    </row>
    <row r="305" spans="2:7" ht="17.5" thickTop="1" thickBot="1">
      <c r="B305" s="426">
        <v>295</v>
      </c>
      <c r="C305" s="427">
        <v>45589</v>
      </c>
      <c r="D305" s="433"/>
      <c r="E305" s="615"/>
      <c r="F305" s="615"/>
      <c r="G305" s="616">
        <f t="shared" si="6"/>
        <v>37.31</v>
      </c>
    </row>
    <row r="306" spans="2:7" ht="17.5" thickTop="1" thickBot="1">
      <c r="B306" s="429">
        <v>296</v>
      </c>
      <c r="C306" s="430">
        <v>45589</v>
      </c>
      <c r="D306" s="432"/>
      <c r="E306" s="613"/>
      <c r="F306" s="613"/>
      <c r="G306" s="614">
        <f t="shared" si="6"/>
        <v>37.31</v>
      </c>
    </row>
    <row r="307" spans="2:7" ht="17.5" thickTop="1" thickBot="1">
      <c r="B307" s="426">
        <v>297</v>
      </c>
      <c r="C307" s="427">
        <v>45589</v>
      </c>
      <c r="D307" s="433"/>
      <c r="E307" s="615"/>
      <c r="F307" s="615"/>
      <c r="G307" s="616">
        <f t="shared" si="6"/>
        <v>37.31</v>
      </c>
    </row>
    <row r="308" spans="2:7" ht="17.5" thickTop="1" thickBot="1">
      <c r="B308" s="429">
        <v>298</v>
      </c>
      <c r="C308" s="430">
        <v>45589</v>
      </c>
      <c r="D308" s="432"/>
      <c r="E308" s="613"/>
      <c r="F308" s="613"/>
      <c r="G308" s="614">
        <f t="shared" si="6"/>
        <v>37.31</v>
      </c>
    </row>
    <row r="309" spans="2:7" ht="17.5" thickTop="1" thickBot="1">
      <c r="B309" s="426">
        <v>299</v>
      </c>
      <c r="C309" s="427">
        <v>45589</v>
      </c>
      <c r="D309" s="433"/>
      <c r="E309" s="615"/>
      <c r="F309" s="615"/>
      <c r="G309" s="616">
        <f t="shared" si="6"/>
        <v>37.31</v>
      </c>
    </row>
    <row r="310" spans="2:7" ht="17.5" thickTop="1" thickBot="1">
      <c r="B310" s="429">
        <v>300</v>
      </c>
      <c r="C310" s="430">
        <v>45589</v>
      </c>
      <c r="D310" s="432"/>
      <c r="E310" s="613"/>
      <c r="F310" s="613"/>
      <c r="G310" s="614">
        <f t="shared" si="6"/>
        <v>37.31</v>
      </c>
    </row>
    <row r="311" spans="2:7" ht="17.5" thickTop="1" thickBot="1">
      <c r="B311" s="426">
        <v>301</v>
      </c>
      <c r="C311" s="427">
        <v>45589</v>
      </c>
      <c r="D311" s="433"/>
      <c r="E311" s="615"/>
      <c r="F311" s="615"/>
      <c r="G311" s="616">
        <f t="shared" si="6"/>
        <v>37.31</v>
      </c>
    </row>
    <row r="312" spans="2:7" ht="17.5" thickTop="1" thickBot="1">
      <c r="B312" s="429">
        <v>302</v>
      </c>
      <c r="C312" s="430">
        <v>45589</v>
      </c>
      <c r="D312" s="432"/>
      <c r="E312" s="613"/>
      <c r="F312" s="613"/>
      <c r="G312" s="614">
        <f t="shared" si="6"/>
        <v>37.31</v>
      </c>
    </row>
    <row r="313" spans="2:7" ht="17.5" thickTop="1" thickBot="1">
      <c r="B313" s="426">
        <v>303</v>
      </c>
      <c r="C313" s="427">
        <v>45589</v>
      </c>
      <c r="D313" s="433"/>
      <c r="E313" s="615"/>
      <c r="F313" s="615"/>
      <c r="G313" s="616">
        <f t="shared" si="6"/>
        <v>37.31</v>
      </c>
    </row>
    <row r="314" spans="2:7" ht="17.5" thickTop="1" thickBot="1">
      <c r="B314" s="429">
        <v>304</v>
      </c>
      <c r="C314" s="430">
        <v>45589</v>
      </c>
      <c r="D314" s="432"/>
      <c r="E314" s="613"/>
      <c r="F314" s="613"/>
      <c r="G314" s="614">
        <f t="shared" si="6"/>
        <v>37.31</v>
      </c>
    </row>
    <row r="315" spans="2:7" ht="17.5" thickTop="1" thickBot="1">
      <c r="B315" s="426">
        <v>305</v>
      </c>
      <c r="C315" s="427">
        <v>45589</v>
      </c>
      <c r="D315" s="433"/>
      <c r="E315" s="615"/>
      <c r="F315" s="615"/>
      <c r="G315" s="616">
        <f t="shared" si="6"/>
        <v>37.31</v>
      </c>
    </row>
    <row r="316" spans="2:7" ht="17.5" thickTop="1" thickBot="1">
      <c r="B316" s="429">
        <v>306</v>
      </c>
      <c r="C316" s="430">
        <v>45589</v>
      </c>
      <c r="D316" s="432"/>
      <c r="E316" s="613"/>
      <c r="F316" s="613"/>
      <c r="G316" s="614">
        <f t="shared" si="6"/>
        <v>37.31</v>
      </c>
    </row>
    <row r="317" spans="2:7" ht="17.5" thickTop="1" thickBot="1">
      <c r="B317" s="426">
        <v>307</v>
      </c>
      <c r="C317" s="427">
        <v>45589</v>
      </c>
      <c r="D317" s="433"/>
      <c r="E317" s="615"/>
      <c r="F317" s="615"/>
      <c r="G317" s="616">
        <f t="shared" si="6"/>
        <v>37.31</v>
      </c>
    </row>
    <row r="318" spans="2:7" ht="17.5" thickTop="1" thickBot="1">
      <c r="B318" s="429">
        <v>308</v>
      </c>
      <c r="C318" s="430">
        <v>45589</v>
      </c>
      <c r="D318" s="432"/>
      <c r="E318" s="613"/>
      <c r="F318" s="613"/>
      <c r="G318" s="614">
        <f t="shared" si="6"/>
        <v>37.31</v>
      </c>
    </row>
    <row r="319" spans="2:7" ht="17.5" thickTop="1" thickBot="1">
      <c r="B319" s="426">
        <v>309</v>
      </c>
      <c r="C319" s="427">
        <v>45589</v>
      </c>
      <c r="D319" s="433"/>
      <c r="E319" s="615"/>
      <c r="F319" s="615"/>
      <c r="G319" s="616">
        <f t="shared" si="6"/>
        <v>37.31</v>
      </c>
    </row>
    <row r="320" spans="2:7" ht="17.5" thickTop="1" thickBot="1">
      <c r="B320" s="429">
        <v>310</v>
      </c>
      <c r="C320" s="430">
        <v>45589</v>
      </c>
      <c r="D320" s="432"/>
      <c r="E320" s="613"/>
      <c r="F320" s="613"/>
      <c r="G320" s="614">
        <f t="shared" si="6"/>
        <v>37.31</v>
      </c>
    </row>
    <row r="321" spans="2:7" ht="17.5" thickTop="1" thickBot="1">
      <c r="B321" s="426">
        <v>311</v>
      </c>
      <c r="C321" s="427">
        <v>45589</v>
      </c>
      <c r="D321" s="433"/>
      <c r="E321" s="615"/>
      <c r="F321" s="615"/>
      <c r="G321" s="616">
        <f t="shared" si="6"/>
        <v>37.31</v>
      </c>
    </row>
    <row r="322" spans="2:7" ht="17.5" thickTop="1" thickBot="1">
      <c r="B322" s="429">
        <v>312</v>
      </c>
      <c r="C322" s="430">
        <v>45589</v>
      </c>
      <c r="D322" s="432"/>
      <c r="E322" s="613"/>
      <c r="F322" s="613"/>
      <c r="G322" s="614">
        <f t="shared" si="6"/>
        <v>37.31</v>
      </c>
    </row>
    <row r="323" spans="2:7" ht="17.5" thickTop="1" thickBot="1">
      <c r="B323" s="426">
        <v>313</v>
      </c>
      <c r="C323" s="427">
        <v>45589</v>
      </c>
      <c r="D323" s="433"/>
      <c r="E323" s="615"/>
      <c r="F323" s="615"/>
      <c r="G323" s="616">
        <f t="shared" si="6"/>
        <v>37.31</v>
      </c>
    </row>
    <row r="324" spans="2:7" ht="17.5" thickTop="1" thickBot="1">
      <c r="B324" s="429">
        <v>314</v>
      </c>
      <c r="C324" s="430">
        <v>45589</v>
      </c>
      <c r="D324" s="432"/>
      <c r="E324" s="613"/>
      <c r="F324" s="613"/>
      <c r="G324" s="614">
        <f t="shared" si="6"/>
        <v>37.31</v>
      </c>
    </row>
    <row r="325" spans="2:7" ht="17.5" thickTop="1" thickBot="1">
      <c r="B325" s="426">
        <v>315</v>
      </c>
      <c r="C325" s="427">
        <v>45589</v>
      </c>
      <c r="D325" s="433"/>
      <c r="E325" s="615"/>
      <c r="F325" s="615"/>
      <c r="G325" s="616">
        <f t="shared" si="6"/>
        <v>37.31</v>
      </c>
    </row>
    <row r="326" spans="2:7" ht="17.5" thickTop="1" thickBot="1">
      <c r="B326" s="429">
        <v>316</v>
      </c>
      <c r="C326" s="430">
        <v>45589</v>
      </c>
      <c r="D326" s="432"/>
      <c r="E326" s="613"/>
      <c r="F326" s="613"/>
      <c r="G326" s="614">
        <f t="shared" si="6"/>
        <v>37.31</v>
      </c>
    </row>
    <row r="327" spans="2:7" ht="17.5" thickTop="1" thickBot="1">
      <c r="B327" s="426">
        <v>317</v>
      </c>
      <c r="C327" s="427">
        <v>45589</v>
      </c>
      <c r="D327" s="433"/>
      <c r="E327" s="615"/>
      <c r="F327" s="615"/>
      <c r="G327" s="616">
        <f t="shared" si="6"/>
        <v>37.31</v>
      </c>
    </row>
    <row r="328" spans="2:7" ht="17.5" thickTop="1" thickBot="1">
      <c r="B328" s="429">
        <v>318</v>
      </c>
      <c r="C328" s="430">
        <v>45589</v>
      </c>
      <c r="D328" s="432"/>
      <c r="E328" s="613"/>
      <c r="F328" s="613"/>
      <c r="G328" s="614">
        <f t="shared" si="6"/>
        <v>37.31</v>
      </c>
    </row>
    <row r="329" spans="2:7" ht="17.5" thickTop="1" thickBot="1">
      <c r="B329" s="426">
        <v>319</v>
      </c>
      <c r="C329" s="427">
        <v>45589</v>
      </c>
      <c r="D329" s="433"/>
      <c r="E329" s="615"/>
      <c r="F329" s="615"/>
      <c r="G329" s="616">
        <f t="shared" si="6"/>
        <v>37.31</v>
      </c>
    </row>
    <row r="330" spans="2:7" ht="17.5" thickTop="1" thickBot="1">
      <c r="B330" s="429">
        <v>320</v>
      </c>
      <c r="C330" s="430">
        <v>45589</v>
      </c>
      <c r="D330" s="432"/>
      <c r="E330" s="613"/>
      <c r="F330" s="613"/>
      <c r="G330" s="614">
        <f t="shared" si="6"/>
        <v>37.31</v>
      </c>
    </row>
    <row r="331" spans="2:7" ht="17.5" thickTop="1" thickBot="1">
      <c r="B331" s="426">
        <v>321</v>
      </c>
      <c r="C331" s="427">
        <v>45589</v>
      </c>
      <c r="D331" s="433"/>
      <c r="E331" s="615"/>
      <c r="F331" s="615"/>
      <c r="G331" s="616">
        <f t="shared" si="6"/>
        <v>37.31</v>
      </c>
    </row>
    <row r="332" spans="2:7" ht="17.5" thickTop="1" thickBot="1">
      <c r="B332" s="429">
        <v>322</v>
      </c>
      <c r="C332" s="430">
        <v>45589</v>
      </c>
      <c r="D332" s="432"/>
      <c r="E332" s="613"/>
      <c r="F332" s="613"/>
      <c r="G332" s="614">
        <f t="shared" si="6"/>
        <v>37.31</v>
      </c>
    </row>
    <row r="333" spans="2:7" ht="17.5" thickTop="1" thickBot="1">
      <c r="B333" s="426">
        <v>323</v>
      </c>
      <c r="C333" s="427">
        <v>45589</v>
      </c>
      <c r="D333" s="433"/>
      <c r="E333" s="615"/>
      <c r="F333" s="615"/>
      <c r="G333" s="616">
        <f t="shared" si="6"/>
        <v>37.31</v>
      </c>
    </row>
    <row r="334" spans="2:7" ht="17.5" thickTop="1" thickBot="1">
      <c r="B334" s="429">
        <v>324</v>
      </c>
      <c r="C334" s="430">
        <v>45589</v>
      </c>
      <c r="D334" s="432"/>
      <c r="E334" s="613"/>
      <c r="F334" s="613"/>
      <c r="G334" s="614">
        <f t="shared" si="6"/>
        <v>37.31</v>
      </c>
    </row>
    <row r="335" spans="2:7" ht="17.5" thickTop="1" thickBot="1">
      <c r="B335" s="426">
        <v>325</v>
      </c>
      <c r="C335" s="427">
        <v>45589</v>
      </c>
      <c r="D335" s="433"/>
      <c r="E335" s="615"/>
      <c r="F335" s="615"/>
      <c r="G335" s="616">
        <f t="shared" si="6"/>
        <v>37.31</v>
      </c>
    </row>
    <row r="336" spans="2:7" ht="17.5" thickTop="1" thickBot="1">
      <c r="B336" s="429">
        <v>326</v>
      </c>
      <c r="C336" s="430">
        <v>45589</v>
      </c>
      <c r="D336" s="432"/>
      <c r="E336" s="613"/>
      <c r="F336" s="613"/>
      <c r="G336" s="614">
        <f t="shared" si="6"/>
        <v>37.31</v>
      </c>
    </row>
    <row r="337" spans="2:7" ht="17.5" thickTop="1" thickBot="1">
      <c r="B337" s="426">
        <v>327</v>
      </c>
      <c r="C337" s="427">
        <v>45589</v>
      </c>
      <c r="D337" s="433"/>
      <c r="E337" s="615"/>
      <c r="F337" s="615"/>
      <c r="G337" s="616">
        <f t="shared" si="6"/>
        <v>37.31</v>
      </c>
    </row>
    <row r="338" spans="2:7" ht="17.5" thickTop="1" thickBot="1">
      <c r="B338" s="429">
        <v>328</v>
      </c>
      <c r="C338" s="430">
        <v>45589</v>
      </c>
      <c r="D338" s="432"/>
      <c r="E338" s="613"/>
      <c r="F338" s="613"/>
      <c r="G338" s="614">
        <f t="shared" si="6"/>
        <v>37.31</v>
      </c>
    </row>
    <row r="339" spans="2:7" ht="17.5" thickTop="1" thickBot="1">
      <c r="B339" s="426">
        <v>329</v>
      </c>
      <c r="C339" s="427">
        <v>45589</v>
      </c>
      <c r="D339" s="433"/>
      <c r="E339" s="615"/>
      <c r="F339" s="615"/>
      <c r="G339" s="616">
        <f t="shared" si="6"/>
        <v>37.31</v>
      </c>
    </row>
    <row r="340" spans="2:7" ht="17.5" thickTop="1" thickBot="1">
      <c r="B340" s="429">
        <v>330</v>
      </c>
      <c r="C340" s="430">
        <v>45589</v>
      </c>
      <c r="D340" s="432"/>
      <c r="E340" s="613"/>
      <c r="F340" s="613"/>
      <c r="G340" s="614">
        <f t="shared" si="6"/>
        <v>37.31</v>
      </c>
    </row>
    <row r="341" spans="2:7" ht="17.5" thickTop="1" thickBot="1">
      <c r="B341" s="426">
        <v>331</v>
      </c>
      <c r="C341" s="427">
        <v>45589</v>
      </c>
      <c r="D341" s="433"/>
      <c r="E341" s="615"/>
      <c r="F341" s="615"/>
      <c r="G341" s="616">
        <f t="shared" si="6"/>
        <v>37.31</v>
      </c>
    </row>
    <row r="342" spans="2:7" ht="17.5" thickTop="1" thickBot="1">
      <c r="B342" s="429">
        <v>332</v>
      </c>
      <c r="C342" s="430">
        <v>45589</v>
      </c>
      <c r="D342" s="432"/>
      <c r="E342" s="613"/>
      <c r="F342" s="613"/>
      <c r="G342" s="614">
        <f t="shared" si="6"/>
        <v>37.31</v>
      </c>
    </row>
    <row r="343" spans="2:7" ht="17.5" thickTop="1" thickBot="1">
      <c r="B343" s="426">
        <v>333</v>
      </c>
      <c r="C343" s="427">
        <v>45589</v>
      </c>
      <c r="D343" s="433"/>
      <c r="E343" s="615"/>
      <c r="F343" s="615"/>
      <c r="G343" s="616">
        <f t="shared" si="6"/>
        <v>37.31</v>
      </c>
    </row>
    <row r="344" spans="2:7" ht="17.5" thickTop="1" thickBot="1">
      <c r="B344" s="429">
        <v>334</v>
      </c>
      <c r="C344" s="430">
        <v>45589</v>
      </c>
      <c r="D344" s="432"/>
      <c r="E344" s="613"/>
      <c r="F344" s="613"/>
      <c r="G344" s="614">
        <f t="shared" si="6"/>
        <v>37.31</v>
      </c>
    </row>
    <row r="345" spans="2:7" ht="17.5" thickTop="1" thickBot="1">
      <c r="B345" s="426">
        <v>335</v>
      </c>
      <c r="C345" s="427">
        <v>45589</v>
      </c>
      <c r="D345" s="433"/>
      <c r="E345" s="615"/>
      <c r="F345" s="615"/>
      <c r="G345" s="616">
        <f t="shared" si="6"/>
        <v>37.31</v>
      </c>
    </row>
    <row r="346" spans="2:7" ht="17.5" thickTop="1" thickBot="1">
      <c r="B346" s="429">
        <v>336</v>
      </c>
      <c r="C346" s="430">
        <v>45589</v>
      </c>
      <c r="D346" s="432"/>
      <c r="E346" s="613"/>
      <c r="F346" s="613"/>
      <c r="G346" s="614">
        <f t="shared" si="6"/>
        <v>37.31</v>
      </c>
    </row>
    <row r="347" spans="2:7" ht="17.5" thickTop="1" thickBot="1">
      <c r="B347" s="426">
        <v>337</v>
      </c>
      <c r="C347" s="427">
        <v>45589</v>
      </c>
      <c r="D347" s="433"/>
      <c r="E347" s="615"/>
      <c r="F347" s="615"/>
      <c r="G347" s="616">
        <f t="shared" si="6"/>
        <v>37.31</v>
      </c>
    </row>
    <row r="348" spans="2:7" ht="17.5" thickTop="1" thickBot="1">
      <c r="B348" s="429">
        <v>338</v>
      </c>
      <c r="C348" s="430">
        <v>45589</v>
      </c>
      <c r="D348" s="432"/>
      <c r="E348" s="613"/>
      <c r="F348" s="613"/>
      <c r="G348" s="614">
        <f t="shared" si="6"/>
        <v>37.31</v>
      </c>
    </row>
    <row r="349" spans="2:7" ht="17.5" thickTop="1" thickBot="1">
      <c r="B349" s="426">
        <v>339</v>
      </c>
      <c r="C349" s="427">
        <v>45589</v>
      </c>
      <c r="D349" s="433"/>
      <c r="E349" s="615"/>
      <c r="F349" s="615"/>
      <c r="G349" s="616">
        <f t="shared" si="6"/>
        <v>37.31</v>
      </c>
    </row>
    <row r="350" spans="2:7" ht="17.5" thickTop="1" thickBot="1">
      <c r="B350" s="429">
        <v>340</v>
      </c>
      <c r="C350" s="430">
        <v>45589</v>
      </c>
      <c r="D350" s="432"/>
      <c r="E350" s="613"/>
      <c r="F350" s="613"/>
      <c r="G350" s="614">
        <f t="shared" si="6"/>
        <v>37.31</v>
      </c>
    </row>
    <row r="351" spans="2:7" ht="17.5" thickTop="1" thickBot="1">
      <c r="B351" s="426">
        <v>341</v>
      </c>
      <c r="C351" s="427">
        <v>45589</v>
      </c>
      <c r="D351" s="433"/>
      <c r="E351" s="615"/>
      <c r="F351" s="615"/>
      <c r="G351" s="616">
        <f t="shared" si="6"/>
        <v>37.31</v>
      </c>
    </row>
    <row r="352" spans="2:7" ht="17.5" thickTop="1" thickBot="1">
      <c r="B352" s="429">
        <v>342</v>
      </c>
      <c r="C352" s="430">
        <v>45589</v>
      </c>
      <c r="D352" s="432"/>
      <c r="E352" s="613"/>
      <c r="F352" s="613"/>
      <c r="G352" s="614">
        <f t="shared" si="6"/>
        <v>37.31</v>
      </c>
    </row>
    <row r="353" spans="2:7" ht="17.5" thickTop="1" thickBot="1">
      <c r="B353" s="426">
        <v>343</v>
      </c>
      <c r="C353" s="427">
        <v>45589</v>
      </c>
      <c r="D353" s="433"/>
      <c r="E353" s="615"/>
      <c r="F353" s="615"/>
      <c r="G353" s="616">
        <f t="shared" si="6"/>
        <v>37.31</v>
      </c>
    </row>
    <row r="354" spans="2:7" ht="17.5" thickTop="1" thickBot="1">
      <c r="B354" s="429">
        <v>344</v>
      </c>
      <c r="C354" s="430">
        <v>45589</v>
      </c>
      <c r="D354" s="432"/>
      <c r="E354" s="613"/>
      <c r="F354" s="613"/>
      <c r="G354" s="614">
        <f t="shared" si="6"/>
        <v>37.31</v>
      </c>
    </row>
    <row r="355" spans="2:7" ht="17.5" thickTop="1" thickBot="1">
      <c r="B355" s="426">
        <v>345</v>
      </c>
      <c r="C355" s="427">
        <v>45589</v>
      </c>
      <c r="D355" s="433"/>
      <c r="E355" s="615"/>
      <c r="F355" s="615"/>
      <c r="G355" s="616">
        <f t="shared" si="6"/>
        <v>37.31</v>
      </c>
    </row>
    <row r="356" spans="2:7" ht="17.5" thickTop="1" thickBot="1">
      <c r="B356" s="429">
        <v>346</v>
      </c>
      <c r="C356" s="430">
        <v>45589</v>
      </c>
      <c r="D356" s="432"/>
      <c r="E356" s="613"/>
      <c r="F356" s="613"/>
      <c r="G356" s="614">
        <f t="shared" si="6"/>
        <v>37.31</v>
      </c>
    </row>
    <row r="357" spans="2:7" ht="17.5" thickTop="1" thickBot="1">
      <c r="B357" s="426">
        <v>347</v>
      </c>
      <c r="C357" s="427">
        <v>45589</v>
      </c>
      <c r="D357" s="433"/>
      <c r="E357" s="615"/>
      <c r="F357" s="615"/>
      <c r="G357" s="616">
        <f t="shared" si="6"/>
        <v>37.31</v>
      </c>
    </row>
    <row r="358" spans="2:7" ht="17.5" thickTop="1" thickBot="1">
      <c r="B358" s="429">
        <v>348</v>
      </c>
      <c r="C358" s="430">
        <v>45589</v>
      </c>
      <c r="D358" s="432"/>
      <c r="E358" s="613"/>
      <c r="F358" s="613"/>
      <c r="G358" s="614">
        <f t="shared" si="6"/>
        <v>37.31</v>
      </c>
    </row>
    <row r="359" spans="2:7" ht="17.5" thickTop="1" thickBot="1">
      <c r="B359" s="426">
        <v>349</v>
      </c>
      <c r="C359" s="427">
        <v>45589</v>
      </c>
      <c r="D359" s="433"/>
      <c r="E359" s="615"/>
      <c r="F359" s="615"/>
      <c r="G359" s="616">
        <f t="shared" si="6"/>
        <v>37.31</v>
      </c>
    </row>
    <row r="360" spans="2:7" ht="17.5" thickTop="1" thickBot="1">
      <c r="B360" s="429">
        <v>350</v>
      </c>
      <c r="C360" s="430">
        <v>45589</v>
      </c>
      <c r="D360" s="432"/>
      <c r="E360" s="613"/>
      <c r="F360" s="613"/>
      <c r="G360" s="614">
        <f t="shared" si="6"/>
        <v>37.31</v>
      </c>
    </row>
    <row r="361" spans="2:7" ht="17.5" thickTop="1" thickBot="1">
      <c r="B361" s="426">
        <v>351</v>
      </c>
      <c r="C361" s="427">
        <v>45589</v>
      </c>
      <c r="D361" s="433"/>
      <c r="E361" s="615"/>
      <c r="F361" s="615"/>
      <c r="G361" s="616">
        <f t="shared" si="6"/>
        <v>37.31</v>
      </c>
    </row>
    <row r="362" spans="2:7" ht="17.5" thickTop="1" thickBot="1">
      <c r="B362" s="429">
        <v>352</v>
      </c>
      <c r="C362" s="430">
        <v>45589</v>
      </c>
      <c r="D362" s="432"/>
      <c r="E362" s="613"/>
      <c r="F362" s="613"/>
      <c r="G362" s="614">
        <f t="shared" si="6"/>
        <v>37.31</v>
      </c>
    </row>
    <row r="363" spans="2:7" ht="17.5" thickTop="1" thickBot="1">
      <c r="B363" s="426">
        <v>353</v>
      </c>
      <c r="C363" s="427">
        <v>45589</v>
      </c>
      <c r="D363" s="433"/>
      <c r="E363" s="615"/>
      <c r="F363" s="615"/>
      <c r="G363" s="616">
        <f t="shared" si="6"/>
        <v>37.31</v>
      </c>
    </row>
    <row r="364" spans="2:7" ht="17.5" thickTop="1" thickBot="1">
      <c r="B364" s="429">
        <v>354</v>
      </c>
      <c r="C364" s="430">
        <v>45589</v>
      </c>
      <c r="D364" s="432"/>
      <c r="E364" s="613"/>
      <c r="F364" s="613"/>
      <c r="G364" s="614">
        <f t="shared" si="6"/>
        <v>37.31</v>
      </c>
    </row>
    <row r="365" spans="2:7" ht="17.5" thickTop="1" thickBot="1">
      <c r="B365" s="426">
        <v>355</v>
      </c>
      <c r="C365" s="427">
        <v>45589</v>
      </c>
      <c r="D365" s="433"/>
      <c r="E365" s="615"/>
      <c r="F365" s="615"/>
      <c r="G365" s="616">
        <f t="shared" si="6"/>
        <v>37.31</v>
      </c>
    </row>
    <row r="366" spans="2:7" ht="17.5" thickTop="1" thickBot="1">
      <c r="B366" s="429">
        <v>356</v>
      </c>
      <c r="C366" s="430">
        <v>45589</v>
      </c>
      <c r="D366" s="432"/>
      <c r="E366" s="613"/>
      <c r="F366" s="613"/>
      <c r="G366" s="614">
        <f t="shared" si="6"/>
        <v>37.31</v>
      </c>
    </row>
    <row r="367" spans="2:7" ht="17.5" thickTop="1" thickBot="1">
      <c r="B367" s="426">
        <v>357</v>
      </c>
      <c r="C367" s="427">
        <v>45589</v>
      </c>
      <c r="D367" s="433"/>
      <c r="E367" s="615"/>
      <c r="F367" s="615"/>
      <c r="G367" s="616">
        <f t="shared" si="6"/>
        <v>37.31</v>
      </c>
    </row>
    <row r="368" spans="2:7" ht="17.5" thickTop="1" thickBot="1">
      <c r="B368" s="429">
        <v>358</v>
      </c>
      <c r="C368" s="430">
        <v>45589</v>
      </c>
      <c r="D368" s="432"/>
      <c r="E368" s="613"/>
      <c r="F368" s="613"/>
      <c r="G368" s="614">
        <f t="shared" ref="G368:G431" si="7">+G367+E368-F368</f>
        <v>37.31</v>
      </c>
    </row>
    <row r="369" spans="2:7" ht="17.5" thickTop="1" thickBot="1">
      <c r="B369" s="426">
        <v>359</v>
      </c>
      <c r="C369" s="427">
        <v>45589</v>
      </c>
      <c r="D369" s="433"/>
      <c r="E369" s="615"/>
      <c r="F369" s="615"/>
      <c r="G369" s="616">
        <f t="shared" si="7"/>
        <v>37.31</v>
      </c>
    </row>
    <row r="370" spans="2:7" ht="17.5" thickTop="1" thickBot="1">
      <c r="B370" s="429">
        <v>360</v>
      </c>
      <c r="C370" s="430">
        <v>45589</v>
      </c>
      <c r="D370" s="432"/>
      <c r="E370" s="613"/>
      <c r="F370" s="613"/>
      <c r="G370" s="614">
        <f t="shared" si="7"/>
        <v>37.31</v>
      </c>
    </row>
    <row r="371" spans="2:7" ht="17.5" thickTop="1" thickBot="1">
      <c r="B371" s="426">
        <v>361</v>
      </c>
      <c r="C371" s="427">
        <v>45589</v>
      </c>
      <c r="D371" s="433"/>
      <c r="E371" s="615"/>
      <c r="F371" s="615"/>
      <c r="G371" s="616">
        <f t="shared" si="7"/>
        <v>37.31</v>
      </c>
    </row>
    <row r="372" spans="2:7" ht="17.5" thickTop="1" thickBot="1">
      <c r="B372" s="429">
        <v>362</v>
      </c>
      <c r="C372" s="430">
        <v>45589</v>
      </c>
      <c r="D372" s="432"/>
      <c r="E372" s="613"/>
      <c r="F372" s="613"/>
      <c r="G372" s="614">
        <f t="shared" si="7"/>
        <v>37.31</v>
      </c>
    </row>
    <row r="373" spans="2:7" ht="17.5" thickTop="1" thickBot="1">
      <c r="B373" s="426">
        <v>363</v>
      </c>
      <c r="C373" s="427">
        <v>45589</v>
      </c>
      <c r="D373" s="433"/>
      <c r="E373" s="615"/>
      <c r="F373" s="615"/>
      <c r="G373" s="616">
        <f t="shared" si="7"/>
        <v>37.31</v>
      </c>
    </row>
    <row r="374" spans="2:7" ht="17.5" thickTop="1" thickBot="1">
      <c r="B374" s="429">
        <v>364</v>
      </c>
      <c r="C374" s="430">
        <v>45589</v>
      </c>
      <c r="D374" s="432"/>
      <c r="E374" s="613"/>
      <c r="F374" s="613"/>
      <c r="G374" s="614">
        <f t="shared" si="7"/>
        <v>37.31</v>
      </c>
    </row>
    <row r="375" spans="2:7" ht="17.5" thickTop="1" thickBot="1">
      <c r="B375" s="426">
        <v>365</v>
      </c>
      <c r="C375" s="427">
        <v>45589</v>
      </c>
      <c r="D375" s="433"/>
      <c r="E375" s="615"/>
      <c r="F375" s="615"/>
      <c r="G375" s="616">
        <f t="shared" si="7"/>
        <v>37.31</v>
      </c>
    </row>
    <row r="376" spans="2:7" ht="17.5" thickTop="1" thickBot="1">
      <c r="B376" s="429">
        <v>366</v>
      </c>
      <c r="C376" s="430">
        <v>45589</v>
      </c>
      <c r="D376" s="432"/>
      <c r="E376" s="613"/>
      <c r="F376" s="613"/>
      <c r="G376" s="614">
        <f t="shared" si="7"/>
        <v>37.31</v>
      </c>
    </row>
    <row r="377" spans="2:7" ht="17.5" thickTop="1" thickBot="1">
      <c r="B377" s="426">
        <v>367</v>
      </c>
      <c r="C377" s="427">
        <v>45589</v>
      </c>
      <c r="D377" s="433"/>
      <c r="E377" s="615"/>
      <c r="F377" s="615"/>
      <c r="G377" s="616">
        <f t="shared" si="7"/>
        <v>37.31</v>
      </c>
    </row>
    <row r="378" spans="2:7" ht="17.5" thickTop="1" thickBot="1">
      <c r="B378" s="429">
        <v>368</v>
      </c>
      <c r="C378" s="430">
        <v>45589</v>
      </c>
      <c r="D378" s="432"/>
      <c r="E378" s="613"/>
      <c r="F378" s="613"/>
      <c r="G378" s="614">
        <f t="shared" si="7"/>
        <v>37.31</v>
      </c>
    </row>
    <row r="379" spans="2:7" ht="17.5" thickTop="1" thickBot="1">
      <c r="B379" s="426">
        <v>369</v>
      </c>
      <c r="C379" s="427">
        <v>45589</v>
      </c>
      <c r="D379" s="433"/>
      <c r="E379" s="615"/>
      <c r="F379" s="615"/>
      <c r="G379" s="616">
        <f t="shared" si="7"/>
        <v>37.31</v>
      </c>
    </row>
    <row r="380" spans="2:7" ht="17.5" thickTop="1" thickBot="1">
      <c r="B380" s="429">
        <v>370</v>
      </c>
      <c r="C380" s="430">
        <v>45589</v>
      </c>
      <c r="D380" s="432"/>
      <c r="E380" s="613"/>
      <c r="F380" s="613"/>
      <c r="G380" s="614">
        <f t="shared" si="7"/>
        <v>37.31</v>
      </c>
    </row>
    <row r="381" spans="2:7" ht="17.5" thickTop="1" thickBot="1">
      <c r="B381" s="426">
        <v>371</v>
      </c>
      <c r="C381" s="427">
        <v>45589</v>
      </c>
      <c r="D381" s="433"/>
      <c r="E381" s="615"/>
      <c r="F381" s="615"/>
      <c r="G381" s="616">
        <f t="shared" si="7"/>
        <v>37.31</v>
      </c>
    </row>
    <row r="382" spans="2:7" ht="17.5" thickTop="1" thickBot="1">
      <c r="B382" s="429">
        <v>372</v>
      </c>
      <c r="C382" s="430">
        <v>45589</v>
      </c>
      <c r="D382" s="432"/>
      <c r="E382" s="613"/>
      <c r="F382" s="613"/>
      <c r="G382" s="614">
        <f t="shared" si="7"/>
        <v>37.31</v>
      </c>
    </row>
    <row r="383" spans="2:7" ht="17.5" thickTop="1" thickBot="1">
      <c r="B383" s="426">
        <v>373</v>
      </c>
      <c r="C383" s="427">
        <v>45589</v>
      </c>
      <c r="D383" s="433"/>
      <c r="E383" s="615"/>
      <c r="F383" s="615"/>
      <c r="G383" s="616">
        <f t="shared" si="7"/>
        <v>37.31</v>
      </c>
    </row>
    <row r="384" spans="2:7" ht="17.5" thickTop="1" thickBot="1">
      <c r="B384" s="429">
        <v>374</v>
      </c>
      <c r="C384" s="430">
        <v>45589</v>
      </c>
      <c r="D384" s="432"/>
      <c r="E384" s="613"/>
      <c r="F384" s="613"/>
      <c r="G384" s="614">
        <f t="shared" si="7"/>
        <v>37.31</v>
      </c>
    </row>
    <row r="385" spans="2:7" ht="17.5" thickTop="1" thickBot="1">
      <c r="B385" s="426">
        <v>375</v>
      </c>
      <c r="C385" s="427">
        <v>45589</v>
      </c>
      <c r="D385" s="433"/>
      <c r="E385" s="615"/>
      <c r="F385" s="615"/>
      <c r="G385" s="616">
        <f t="shared" si="7"/>
        <v>37.31</v>
      </c>
    </row>
    <row r="386" spans="2:7" ht="17.5" thickTop="1" thickBot="1">
      <c r="B386" s="429">
        <v>376</v>
      </c>
      <c r="C386" s="430">
        <v>45589</v>
      </c>
      <c r="D386" s="432"/>
      <c r="E386" s="613"/>
      <c r="F386" s="613"/>
      <c r="G386" s="614">
        <f t="shared" si="7"/>
        <v>37.31</v>
      </c>
    </row>
    <row r="387" spans="2:7" ht="17.5" thickTop="1" thickBot="1">
      <c r="B387" s="426">
        <v>377</v>
      </c>
      <c r="C387" s="427">
        <v>45589</v>
      </c>
      <c r="D387" s="433"/>
      <c r="E387" s="615"/>
      <c r="F387" s="615"/>
      <c r="G387" s="616">
        <f t="shared" si="7"/>
        <v>37.31</v>
      </c>
    </row>
    <row r="388" spans="2:7" ht="17.5" thickTop="1" thickBot="1">
      <c r="B388" s="429">
        <v>378</v>
      </c>
      <c r="C388" s="430">
        <v>45589</v>
      </c>
      <c r="D388" s="432"/>
      <c r="E388" s="613"/>
      <c r="F388" s="613"/>
      <c r="G388" s="614">
        <f t="shared" si="7"/>
        <v>37.31</v>
      </c>
    </row>
    <row r="389" spans="2:7" ht="17.5" thickTop="1" thickBot="1">
      <c r="B389" s="426">
        <v>379</v>
      </c>
      <c r="C389" s="427">
        <v>45589</v>
      </c>
      <c r="D389" s="433"/>
      <c r="E389" s="615"/>
      <c r="F389" s="615"/>
      <c r="G389" s="616">
        <f t="shared" si="7"/>
        <v>37.31</v>
      </c>
    </row>
    <row r="390" spans="2:7" ht="17.5" thickTop="1" thickBot="1">
      <c r="B390" s="429">
        <v>380</v>
      </c>
      <c r="C390" s="430">
        <v>45589</v>
      </c>
      <c r="D390" s="432"/>
      <c r="E390" s="613"/>
      <c r="F390" s="613"/>
      <c r="G390" s="614">
        <f t="shared" si="7"/>
        <v>37.31</v>
      </c>
    </row>
    <row r="391" spans="2:7" ht="17.5" thickTop="1" thickBot="1">
      <c r="B391" s="426">
        <v>381</v>
      </c>
      <c r="C391" s="427">
        <v>45589</v>
      </c>
      <c r="D391" s="433"/>
      <c r="E391" s="615"/>
      <c r="F391" s="615"/>
      <c r="G391" s="616">
        <f t="shared" si="7"/>
        <v>37.31</v>
      </c>
    </row>
    <row r="392" spans="2:7" ht="17.5" thickTop="1" thickBot="1">
      <c r="B392" s="429">
        <v>382</v>
      </c>
      <c r="C392" s="430">
        <v>45589</v>
      </c>
      <c r="D392" s="432"/>
      <c r="E392" s="613"/>
      <c r="F392" s="613"/>
      <c r="G392" s="614">
        <f t="shared" si="7"/>
        <v>37.31</v>
      </c>
    </row>
    <row r="393" spans="2:7" ht="17.5" thickTop="1" thickBot="1">
      <c r="B393" s="426">
        <v>383</v>
      </c>
      <c r="C393" s="427">
        <v>45589</v>
      </c>
      <c r="D393" s="433"/>
      <c r="E393" s="615"/>
      <c r="F393" s="615"/>
      <c r="G393" s="616">
        <f t="shared" si="7"/>
        <v>37.31</v>
      </c>
    </row>
    <row r="394" spans="2:7" ht="17.5" thickTop="1" thickBot="1">
      <c r="B394" s="429">
        <v>384</v>
      </c>
      <c r="C394" s="430">
        <v>45589</v>
      </c>
      <c r="D394" s="432"/>
      <c r="E394" s="613"/>
      <c r="F394" s="613"/>
      <c r="G394" s="614">
        <f t="shared" si="7"/>
        <v>37.31</v>
      </c>
    </row>
    <row r="395" spans="2:7" ht="17.5" thickTop="1" thickBot="1">
      <c r="B395" s="426">
        <v>385</v>
      </c>
      <c r="C395" s="427">
        <v>45589</v>
      </c>
      <c r="D395" s="433"/>
      <c r="E395" s="615"/>
      <c r="F395" s="615"/>
      <c r="G395" s="616">
        <f t="shared" si="7"/>
        <v>37.31</v>
      </c>
    </row>
    <row r="396" spans="2:7" ht="17.5" thickTop="1" thickBot="1">
      <c r="B396" s="429">
        <v>386</v>
      </c>
      <c r="C396" s="430">
        <v>45589</v>
      </c>
      <c r="D396" s="432"/>
      <c r="E396" s="613"/>
      <c r="F396" s="613"/>
      <c r="G396" s="614">
        <f t="shared" si="7"/>
        <v>37.31</v>
      </c>
    </row>
    <row r="397" spans="2:7" ht="17.5" thickTop="1" thickBot="1">
      <c r="B397" s="426">
        <v>387</v>
      </c>
      <c r="C397" s="427">
        <v>45589</v>
      </c>
      <c r="D397" s="433"/>
      <c r="E397" s="615"/>
      <c r="F397" s="615"/>
      <c r="G397" s="616">
        <f t="shared" si="7"/>
        <v>37.31</v>
      </c>
    </row>
    <row r="398" spans="2:7" ht="17.5" thickTop="1" thickBot="1">
      <c r="B398" s="429">
        <v>388</v>
      </c>
      <c r="C398" s="430">
        <v>45589</v>
      </c>
      <c r="D398" s="432"/>
      <c r="E398" s="613"/>
      <c r="F398" s="613"/>
      <c r="G398" s="614">
        <f t="shared" si="7"/>
        <v>37.31</v>
      </c>
    </row>
    <row r="399" spans="2:7" ht="17.5" thickTop="1" thickBot="1">
      <c r="B399" s="426">
        <v>389</v>
      </c>
      <c r="C399" s="427">
        <v>45589</v>
      </c>
      <c r="D399" s="433"/>
      <c r="E399" s="615"/>
      <c r="F399" s="615"/>
      <c r="G399" s="616">
        <f t="shared" si="7"/>
        <v>37.31</v>
      </c>
    </row>
    <row r="400" spans="2:7" ht="17.5" thickTop="1" thickBot="1">
      <c r="B400" s="429">
        <v>390</v>
      </c>
      <c r="C400" s="430">
        <v>45589</v>
      </c>
      <c r="D400" s="432"/>
      <c r="E400" s="613"/>
      <c r="F400" s="613"/>
      <c r="G400" s="614">
        <f t="shared" si="7"/>
        <v>37.31</v>
      </c>
    </row>
    <row r="401" spans="2:7" ht="17.5" thickTop="1" thickBot="1">
      <c r="B401" s="426">
        <v>391</v>
      </c>
      <c r="C401" s="427">
        <v>45589</v>
      </c>
      <c r="D401" s="433"/>
      <c r="E401" s="615"/>
      <c r="F401" s="615"/>
      <c r="G401" s="616">
        <f t="shared" si="7"/>
        <v>37.31</v>
      </c>
    </row>
    <row r="402" spans="2:7" ht="17.5" thickTop="1" thickBot="1">
      <c r="B402" s="429">
        <v>392</v>
      </c>
      <c r="C402" s="430">
        <v>45589</v>
      </c>
      <c r="D402" s="432"/>
      <c r="E402" s="613"/>
      <c r="F402" s="613"/>
      <c r="G402" s="614">
        <f t="shared" si="7"/>
        <v>37.31</v>
      </c>
    </row>
    <row r="403" spans="2:7" ht="17.5" thickTop="1" thickBot="1">
      <c r="B403" s="426">
        <v>393</v>
      </c>
      <c r="C403" s="427">
        <v>45589</v>
      </c>
      <c r="D403" s="433"/>
      <c r="E403" s="615"/>
      <c r="F403" s="615"/>
      <c r="G403" s="616">
        <f t="shared" si="7"/>
        <v>37.31</v>
      </c>
    </row>
    <row r="404" spans="2:7" ht="17.5" thickTop="1" thickBot="1">
      <c r="B404" s="429">
        <v>394</v>
      </c>
      <c r="C404" s="430">
        <v>45589</v>
      </c>
      <c r="D404" s="432"/>
      <c r="E404" s="613"/>
      <c r="F404" s="613"/>
      <c r="G404" s="614">
        <f t="shared" si="7"/>
        <v>37.31</v>
      </c>
    </row>
    <row r="405" spans="2:7" ht="17.5" thickTop="1" thickBot="1">
      <c r="B405" s="426">
        <v>395</v>
      </c>
      <c r="C405" s="427">
        <v>45589</v>
      </c>
      <c r="D405" s="433"/>
      <c r="E405" s="615"/>
      <c r="F405" s="615"/>
      <c r="G405" s="616">
        <f t="shared" si="7"/>
        <v>37.31</v>
      </c>
    </row>
    <row r="406" spans="2:7" ht="17.5" thickTop="1" thickBot="1">
      <c r="B406" s="429">
        <v>396</v>
      </c>
      <c r="C406" s="430">
        <v>45589</v>
      </c>
      <c r="D406" s="432"/>
      <c r="E406" s="613"/>
      <c r="F406" s="613"/>
      <c r="G406" s="614">
        <f t="shared" si="7"/>
        <v>37.31</v>
      </c>
    </row>
    <row r="407" spans="2:7" ht="17.5" thickTop="1" thickBot="1">
      <c r="B407" s="426">
        <v>397</v>
      </c>
      <c r="C407" s="427">
        <v>45589</v>
      </c>
      <c r="D407" s="433"/>
      <c r="E407" s="615"/>
      <c r="F407" s="615"/>
      <c r="G407" s="616">
        <f t="shared" si="7"/>
        <v>37.31</v>
      </c>
    </row>
    <row r="408" spans="2:7" ht="17.5" thickTop="1" thickBot="1">
      <c r="B408" s="429">
        <v>398</v>
      </c>
      <c r="C408" s="430">
        <v>45589</v>
      </c>
      <c r="D408" s="432"/>
      <c r="E408" s="613"/>
      <c r="F408" s="613"/>
      <c r="G408" s="614">
        <f t="shared" si="7"/>
        <v>37.31</v>
      </c>
    </row>
    <row r="409" spans="2:7" ht="17.5" thickTop="1" thickBot="1">
      <c r="B409" s="426">
        <v>399</v>
      </c>
      <c r="C409" s="427">
        <v>45589</v>
      </c>
      <c r="D409" s="433"/>
      <c r="E409" s="615"/>
      <c r="F409" s="615"/>
      <c r="G409" s="616">
        <f t="shared" si="7"/>
        <v>37.31</v>
      </c>
    </row>
    <row r="410" spans="2:7" ht="17.5" thickTop="1" thickBot="1">
      <c r="B410" s="429">
        <v>400</v>
      </c>
      <c r="C410" s="430">
        <v>45589</v>
      </c>
      <c r="D410" s="432"/>
      <c r="E410" s="613"/>
      <c r="F410" s="613"/>
      <c r="G410" s="614">
        <f t="shared" si="7"/>
        <v>37.31</v>
      </c>
    </row>
    <row r="411" spans="2:7" ht="17.5" thickTop="1" thickBot="1">
      <c r="B411" s="426">
        <v>401</v>
      </c>
      <c r="C411" s="427">
        <v>45589</v>
      </c>
      <c r="D411" s="433"/>
      <c r="E411" s="615"/>
      <c r="F411" s="615"/>
      <c r="G411" s="616">
        <f t="shared" si="7"/>
        <v>37.31</v>
      </c>
    </row>
    <row r="412" spans="2:7" ht="17.5" thickTop="1" thickBot="1">
      <c r="B412" s="429">
        <v>402</v>
      </c>
      <c r="C412" s="430">
        <v>45589</v>
      </c>
      <c r="D412" s="432"/>
      <c r="E412" s="613"/>
      <c r="F412" s="613"/>
      <c r="G412" s="614">
        <f t="shared" si="7"/>
        <v>37.31</v>
      </c>
    </row>
    <row r="413" spans="2:7" ht="17.5" thickTop="1" thickBot="1">
      <c r="B413" s="426">
        <v>403</v>
      </c>
      <c r="C413" s="427">
        <v>45589</v>
      </c>
      <c r="D413" s="433"/>
      <c r="E413" s="615"/>
      <c r="F413" s="615"/>
      <c r="G413" s="616">
        <f t="shared" si="7"/>
        <v>37.31</v>
      </c>
    </row>
    <row r="414" spans="2:7" ht="17.5" thickTop="1" thickBot="1">
      <c r="B414" s="429">
        <v>404</v>
      </c>
      <c r="C414" s="430">
        <v>45589</v>
      </c>
      <c r="D414" s="432"/>
      <c r="E414" s="613"/>
      <c r="F414" s="613"/>
      <c r="G414" s="614">
        <f t="shared" si="7"/>
        <v>37.31</v>
      </c>
    </row>
    <row r="415" spans="2:7" ht="17.5" thickTop="1" thickBot="1">
      <c r="B415" s="426">
        <v>405</v>
      </c>
      <c r="C415" s="427">
        <v>45589</v>
      </c>
      <c r="D415" s="433"/>
      <c r="E415" s="615"/>
      <c r="F415" s="615"/>
      <c r="G415" s="616">
        <f t="shared" si="7"/>
        <v>37.31</v>
      </c>
    </row>
    <row r="416" spans="2:7" ht="17.5" thickTop="1" thickBot="1">
      <c r="B416" s="429">
        <v>406</v>
      </c>
      <c r="C416" s="430">
        <v>45589</v>
      </c>
      <c r="D416" s="432"/>
      <c r="E416" s="613"/>
      <c r="F416" s="613"/>
      <c r="G416" s="614">
        <f t="shared" si="7"/>
        <v>37.31</v>
      </c>
    </row>
    <row r="417" spans="2:7" ht="17.5" thickTop="1" thickBot="1">
      <c r="B417" s="426">
        <v>407</v>
      </c>
      <c r="C417" s="427">
        <v>45589</v>
      </c>
      <c r="D417" s="433"/>
      <c r="E417" s="615"/>
      <c r="F417" s="615"/>
      <c r="G417" s="616">
        <f t="shared" si="7"/>
        <v>37.31</v>
      </c>
    </row>
    <row r="418" spans="2:7" ht="17.5" thickTop="1" thickBot="1">
      <c r="B418" s="429">
        <v>408</v>
      </c>
      <c r="C418" s="430">
        <v>45589</v>
      </c>
      <c r="D418" s="432"/>
      <c r="E418" s="613"/>
      <c r="F418" s="613"/>
      <c r="G418" s="614">
        <f t="shared" si="7"/>
        <v>37.31</v>
      </c>
    </row>
    <row r="419" spans="2:7" ht="17.5" thickTop="1" thickBot="1">
      <c r="B419" s="426">
        <v>409</v>
      </c>
      <c r="C419" s="427">
        <v>45589</v>
      </c>
      <c r="D419" s="433"/>
      <c r="E419" s="615"/>
      <c r="F419" s="615"/>
      <c r="G419" s="616">
        <f t="shared" si="7"/>
        <v>37.31</v>
      </c>
    </row>
    <row r="420" spans="2:7" ht="17.5" thickTop="1" thickBot="1">
      <c r="B420" s="429">
        <v>410</v>
      </c>
      <c r="C420" s="430">
        <v>45589</v>
      </c>
      <c r="D420" s="432"/>
      <c r="E420" s="613"/>
      <c r="F420" s="613"/>
      <c r="G420" s="614">
        <f t="shared" si="7"/>
        <v>37.31</v>
      </c>
    </row>
    <row r="421" spans="2:7" ht="17.5" thickTop="1" thickBot="1">
      <c r="B421" s="426">
        <v>411</v>
      </c>
      <c r="C421" s="427">
        <v>45589</v>
      </c>
      <c r="D421" s="433"/>
      <c r="E421" s="615"/>
      <c r="F421" s="615"/>
      <c r="G421" s="616">
        <f t="shared" si="7"/>
        <v>37.31</v>
      </c>
    </row>
    <row r="422" spans="2:7" ht="17.5" thickTop="1" thickBot="1">
      <c r="B422" s="429">
        <v>412</v>
      </c>
      <c r="C422" s="430">
        <v>45589</v>
      </c>
      <c r="D422" s="432"/>
      <c r="E422" s="613"/>
      <c r="F422" s="613"/>
      <c r="G422" s="614">
        <f t="shared" si="7"/>
        <v>37.31</v>
      </c>
    </row>
    <row r="423" spans="2:7" ht="17.5" thickTop="1" thickBot="1">
      <c r="B423" s="426">
        <v>413</v>
      </c>
      <c r="C423" s="427">
        <v>45589</v>
      </c>
      <c r="D423" s="433"/>
      <c r="E423" s="615"/>
      <c r="F423" s="615"/>
      <c r="G423" s="616">
        <f t="shared" si="7"/>
        <v>37.31</v>
      </c>
    </row>
    <row r="424" spans="2:7" ht="17.5" thickTop="1" thickBot="1">
      <c r="B424" s="429">
        <v>414</v>
      </c>
      <c r="C424" s="430">
        <v>45589</v>
      </c>
      <c r="D424" s="432"/>
      <c r="E424" s="613"/>
      <c r="F424" s="613"/>
      <c r="G424" s="614">
        <f t="shared" si="7"/>
        <v>37.31</v>
      </c>
    </row>
    <row r="425" spans="2:7" ht="17.5" thickTop="1" thickBot="1">
      <c r="B425" s="426">
        <v>415</v>
      </c>
      <c r="C425" s="427">
        <v>45589</v>
      </c>
      <c r="D425" s="433"/>
      <c r="E425" s="615"/>
      <c r="F425" s="615"/>
      <c r="G425" s="616">
        <f t="shared" si="7"/>
        <v>37.31</v>
      </c>
    </row>
    <row r="426" spans="2:7" ht="17.5" thickTop="1" thickBot="1">
      <c r="B426" s="429">
        <v>416</v>
      </c>
      <c r="C426" s="430">
        <v>45589</v>
      </c>
      <c r="D426" s="432"/>
      <c r="E426" s="613"/>
      <c r="F426" s="613"/>
      <c r="G426" s="614">
        <f t="shared" si="7"/>
        <v>37.31</v>
      </c>
    </row>
    <row r="427" spans="2:7" ht="17.5" thickTop="1" thickBot="1">
      <c r="B427" s="426">
        <v>417</v>
      </c>
      <c r="C427" s="427">
        <v>45589</v>
      </c>
      <c r="D427" s="433"/>
      <c r="E427" s="615"/>
      <c r="F427" s="615"/>
      <c r="G427" s="616">
        <f t="shared" si="7"/>
        <v>37.31</v>
      </c>
    </row>
    <row r="428" spans="2:7" ht="17.5" thickTop="1" thickBot="1">
      <c r="B428" s="429">
        <v>418</v>
      </c>
      <c r="C428" s="430">
        <v>45589</v>
      </c>
      <c r="D428" s="432"/>
      <c r="E428" s="613"/>
      <c r="F428" s="613"/>
      <c r="G428" s="614">
        <f t="shared" si="7"/>
        <v>37.31</v>
      </c>
    </row>
    <row r="429" spans="2:7" ht="17.5" thickTop="1" thickBot="1">
      <c r="B429" s="426">
        <v>419</v>
      </c>
      <c r="C429" s="427">
        <v>45589</v>
      </c>
      <c r="D429" s="433"/>
      <c r="E429" s="615"/>
      <c r="F429" s="615"/>
      <c r="G429" s="616">
        <f t="shared" si="7"/>
        <v>37.31</v>
      </c>
    </row>
    <row r="430" spans="2:7" ht="17.5" thickTop="1" thickBot="1">
      <c r="B430" s="429">
        <v>420</v>
      </c>
      <c r="C430" s="430">
        <v>45589</v>
      </c>
      <c r="D430" s="432"/>
      <c r="E430" s="613"/>
      <c r="F430" s="613"/>
      <c r="G430" s="614">
        <f t="shared" si="7"/>
        <v>37.31</v>
      </c>
    </row>
    <row r="431" spans="2:7" ht="17.5" thickTop="1" thickBot="1">
      <c r="B431" s="426">
        <v>421</v>
      </c>
      <c r="C431" s="427">
        <v>45589</v>
      </c>
      <c r="D431" s="433"/>
      <c r="E431" s="615"/>
      <c r="F431" s="615"/>
      <c r="G431" s="616">
        <f t="shared" si="7"/>
        <v>37.31</v>
      </c>
    </row>
    <row r="432" spans="2:7" ht="17.5" thickTop="1" thickBot="1">
      <c r="B432" s="429">
        <v>422</v>
      </c>
      <c r="C432" s="430">
        <v>45589</v>
      </c>
      <c r="D432" s="432"/>
      <c r="E432" s="613"/>
      <c r="F432" s="613"/>
      <c r="G432" s="614">
        <f t="shared" ref="G432:G495" si="8">+G431+E432-F432</f>
        <v>37.31</v>
      </c>
    </row>
    <row r="433" spans="2:7" ht="17.5" thickTop="1" thickBot="1">
      <c r="B433" s="426">
        <v>423</v>
      </c>
      <c r="C433" s="427">
        <v>45589</v>
      </c>
      <c r="D433" s="433"/>
      <c r="E433" s="615"/>
      <c r="F433" s="615"/>
      <c r="G433" s="616">
        <f t="shared" si="8"/>
        <v>37.31</v>
      </c>
    </row>
    <row r="434" spans="2:7" ht="17.5" thickTop="1" thickBot="1">
      <c r="B434" s="429">
        <v>424</v>
      </c>
      <c r="C434" s="430">
        <v>45589</v>
      </c>
      <c r="D434" s="432"/>
      <c r="E434" s="613"/>
      <c r="F434" s="613"/>
      <c r="G434" s="614">
        <f t="shared" si="8"/>
        <v>37.31</v>
      </c>
    </row>
    <row r="435" spans="2:7" ht="17.5" thickTop="1" thickBot="1">
      <c r="B435" s="426">
        <v>425</v>
      </c>
      <c r="C435" s="427">
        <v>45589</v>
      </c>
      <c r="D435" s="433"/>
      <c r="E435" s="615"/>
      <c r="F435" s="615"/>
      <c r="G435" s="616">
        <f t="shared" si="8"/>
        <v>37.31</v>
      </c>
    </row>
    <row r="436" spans="2:7" ht="17.5" thickTop="1" thickBot="1">
      <c r="B436" s="429">
        <v>426</v>
      </c>
      <c r="C436" s="430">
        <v>45589</v>
      </c>
      <c r="D436" s="432"/>
      <c r="E436" s="613"/>
      <c r="F436" s="613"/>
      <c r="G436" s="614">
        <f t="shared" si="8"/>
        <v>37.31</v>
      </c>
    </row>
    <row r="437" spans="2:7" ht="17.5" thickTop="1" thickBot="1">
      <c r="B437" s="426">
        <v>427</v>
      </c>
      <c r="C437" s="427">
        <v>45589</v>
      </c>
      <c r="D437" s="433"/>
      <c r="E437" s="615"/>
      <c r="F437" s="615"/>
      <c r="G437" s="616">
        <f t="shared" si="8"/>
        <v>37.31</v>
      </c>
    </row>
    <row r="438" spans="2:7" ht="17.5" thickTop="1" thickBot="1">
      <c r="B438" s="429">
        <v>428</v>
      </c>
      <c r="C438" s="430">
        <v>45589</v>
      </c>
      <c r="D438" s="432"/>
      <c r="E438" s="613"/>
      <c r="F438" s="613"/>
      <c r="G438" s="614">
        <f t="shared" si="8"/>
        <v>37.31</v>
      </c>
    </row>
    <row r="439" spans="2:7" ht="17.5" thickTop="1" thickBot="1">
      <c r="B439" s="426">
        <v>429</v>
      </c>
      <c r="C439" s="427">
        <v>45589</v>
      </c>
      <c r="D439" s="433"/>
      <c r="E439" s="615"/>
      <c r="F439" s="615"/>
      <c r="G439" s="616">
        <f t="shared" si="8"/>
        <v>37.31</v>
      </c>
    </row>
    <row r="440" spans="2:7" ht="17.5" thickTop="1" thickBot="1">
      <c r="B440" s="429">
        <v>430</v>
      </c>
      <c r="C440" s="430">
        <v>45589</v>
      </c>
      <c r="D440" s="432"/>
      <c r="E440" s="613"/>
      <c r="F440" s="613"/>
      <c r="G440" s="614">
        <f t="shared" si="8"/>
        <v>37.31</v>
      </c>
    </row>
    <row r="441" spans="2:7" ht="17.5" thickTop="1" thickBot="1">
      <c r="B441" s="426">
        <v>431</v>
      </c>
      <c r="C441" s="427">
        <v>45589</v>
      </c>
      <c r="D441" s="433"/>
      <c r="E441" s="615"/>
      <c r="F441" s="615"/>
      <c r="G441" s="616">
        <f t="shared" si="8"/>
        <v>37.31</v>
      </c>
    </row>
    <row r="442" spans="2:7" ht="17.5" thickTop="1" thickBot="1">
      <c r="B442" s="429">
        <v>432</v>
      </c>
      <c r="C442" s="430">
        <v>45589</v>
      </c>
      <c r="D442" s="432"/>
      <c r="E442" s="613"/>
      <c r="F442" s="613"/>
      <c r="G442" s="614">
        <f t="shared" si="8"/>
        <v>37.31</v>
      </c>
    </row>
    <row r="443" spans="2:7" ht="17.5" thickTop="1" thickBot="1">
      <c r="B443" s="426">
        <v>433</v>
      </c>
      <c r="C443" s="427">
        <v>45589</v>
      </c>
      <c r="D443" s="433"/>
      <c r="E443" s="615"/>
      <c r="F443" s="615"/>
      <c r="G443" s="616">
        <f t="shared" si="8"/>
        <v>37.31</v>
      </c>
    </row>
    <row r="444" spans="2:7" ht="17.5" thickTop="1" thickBot="1">
      <c r="B444" s="429">
        <v>434</v>
      </c>
      <c r="C444" s="430">
        <v>45589</v>
      </c>
      <c r="D444" s="432"/>
      <c r="E444" s="613"/>
      <c r="F444" s="613"/>
      <c r="G444" s="614">
        <f t="shared" si="8"/>
        <v>37.31</v>
      </c>
    </row>
    <row r="445" spans="2:7" ht="17.5" thickTop="1" thickBot="1">
      <c r="B445" s="426">
        <v>435</v>
      </c>
      <c r="C445" s="427">
        <v>45589</v>
      </c>
      <c r="D445" s="433"/>
      <c r="E445" s="615"/>
      <c r="F445" s="615"/>
      <c r="G445" s="616">
        <f t="shared" si="8"/>
        <v>37.31</v>
      </c>
    </row>
    <row r="446" spans="2:7" ht="17.5" thickTop="1" thickBot="1">
      <c r="B446" s="429">
        <v>436</v>
      </c>
      <c r="C446" s="430">
        <v>45589</v>
      </c>
      <c r="D446" s="432"/>
      <c r="E446" s="613"/>
      <c r="F446" s="613"/>
      <c r="G446" s="614">
        <f t="shared" si="8"/>
        <v>37.31</v>
      </c>
    </row>
    <row r="447" spans="2:7" ht="17.5" thickTop="1" thickBot="1">
      <c r="B447" s="426">
        <v>437</v>
      </c>
      <c r="C447" s="427">
        <v>45589</v>
      </c>
      <c r="D447" s="433"/>
      <c r="E447" s="615"/>
      <c r="F447" s="615"/>
      <c r="G447" s="616">
        <f t="shared" si="8"/>
        <v>37.31</v>
      </c>
    </row>
    <row r="448" spans="2:7" ht="17.5" thickTop="1" thickBot="1">
      <c r="B448" s="429">
        <v>438</v>
      </c>
      <c r="C448" s="430">
        <v>45589</v>
      </c>
      <c r="D448" s="432"/>
      <c r="E448" s="613"/>
      <c r="F448" s="613"/>
      <c r="G448" s="614">
        <f t="shared" si="8"/>
        <v>37.31</v>
      </c>
    </row>
    <row r="449" spans="2:7" ht="17.5" thickTop="1" thickBot="1">
      <c r="B449" s="426">
        <v>439</v>
      </c>
      <c r="C449" s="427">
        <v>45589</v>
      </c>
      <c r="D449" s="433"/>
      <c r="E449" s="615"/>
      <c r="F449" s="615"/>
      <c r="G449" s="616">
        <f t="shared" si="8"/>
        <v>37.31</v>
      </c>
    </row>
    <row r="450" spans="2:7" ht="17.5" thickTop="1" thickBot="1">
      <c r="B450" s="429">
        <v>440</v>
      </c>
      <c r="C450" s="430">
        <v>45589</v>
      </c>
      <c r="D450" s="432"/>
      <c r="E450" s="613"/>
      <c r="F450" s="613"/>
      <c r="G450" s="614">
        <f t="shared" si="8"/>
        <v>37.31</v>
      </c>
    </row>
    <row r="451" spans="2:7" ht="17.5" thickTop="1" thickBot="1">
      <c r="B451" s="426">
        <v>441</v>
      </c>
      <c r="C451" s="427">
        <v>45589</v>
      </c>
      <c r="D451" s="433"/>
      <c r="E451" s="615"/>
      <c r="F451" s="615"/>
      <c r="G451" s="616">
        <f t="shared" si="8"/>
        <v>37.31</v>
      </c>
    </row>
    <row r="452" spans="2:7" ht="17.5" thickTop="1" thickBot="1">
      <c r="B452" s="429">
        <v>442</v>
      </c>
      <c r="C452" s="430">
        <v>45589</v>
      </c>
      <c r="D452" s="432"/>
      <c r="E452" s="613"/>
      <c r="F452" s="613"/>
      <c r="G452" s="614">
        <f t="shared" si="8"/>
        <v>37.31</v>
      </c>
    </row>
    <row r="453" spans="2:7" ht="17.5" thickTop="1" thickBot="1">
      <c r="B453" s="426">
        <v>443</v>
      </c>
      <c r="C453" s="427">
        <v>45589</v>
      </c>
      <c r="D453" s="433"/>
      <c r="E453" s="615"/>
      <c r="F453" s="615"/>
      <c r="G453" s="616">
        <f t="shared" si="8"/>
        <v>37.31</v>
      </c>
    </row>
    <row r="454" spans="2:7" ht="17.5" thickTop="1" thickBot="1">
      <c r="B454" s="429">
        <v>444</v>
      </c>
      <c r="C454" s="430">
        <v>45589</v>
      </c>
      <c r="D454" s="432"/>
      <c r="E454" s="613"/>
      <c r="F454" s="613"/>
      <c r="G454" s="614">
        <f t="shared" si="8"/>
        <v>37.31</v>
      </c>
    </row>
    <row r="455" spans="2:7" ht="17.5" thickTop="1" thickBot="1">
      <c r="B455" s="426">
        <v>445</v>
      </c>
      <c r="C455" s="427">
        <v>45589</v>
      </c>
      <c r="D455" s="433"/>
      <c r="E455" s="615"/>
      <c r="F455" s="615"/>
      <c r="G455" s="616">
        <f t="shared" si="8"/>
        <v>37.31</v>
      </c>
    </row>
    <row r="456" spans="2:7" ht="17.5" thickTop="1" thickBot="1">
      <c r="B456" s="429">
        <v>446</v>
      </c>
      <c r="C456" s="430">
        <v>45589</v>
      </c>
      <c r="D456" s="432"/>
      <c r="E456" s="613"/>
      <c r="F456" s="613"/>
      <c r="G456" s="614">
        <f t="shared" si="8"/>
        <v>37.31</v>
      </c>
    </row>
    <row r="457" spans="2:7" ht="17.5" thickTop="1" thickBot="1">
      <c r="B457" s="426">
        <v>447</v>
      </c>
      <c r="C457" s="427">
        <v>45589</v>
      </c>
      <c r="D457" s="433"/>
      <c r="E457" s="615"/>
      <c r="F457" s="615"/>
      <c r="G457" s="616">
        <f t="shared" si="8"/>
        <v>37.31</v>
      </c>
    </row>
    <row r="458" spans="2:7" ht="17.5" thickTop="1" thickBot="1">
      <c r="B458" s="429">
        <v>448</v>
      </c>
      <c r="C458" s="430">
        <v>45589</v>
      </c>
      <c r="D458" s="432"/>
      <c r="E458" s="613"/>
      <c r="F458" s="613"/>
      <c r="G458" s="614">
        <f t="shared" si="8"/>
        <v>37.31</v>
      </c>
    </row>
    <row r="459" spans="2:7" ht="17.5" thickTop="1" thickBot="1">
      <c r="B459" s="426">
        <v>449</v>
      </c>
      <c r="C459" s="427">
        <v>45589</v>
      </c>
      <c r="D459" s="433"/>
      <c r="E459" s="615"/>
      <c r="F459" s="615"/>
      <c r="G459" s="616">
        <f t="shared" si="8"/>
        <v>37.31</v>
      </c>
    </row>
    <row r="460" spans="2:7" ht="17.5" thickTop="1" thickBot="1">
      <c r="B460" s="429">
        <v>450</v>
      </c>
      <c r="C460" s="430">
        <v>45589</v>
      </c>
      <c r="D460" s="432"/>
      <c r="E460" s="613"/>
      <c r="F460" s="613"/>
      <c r="G460" s="614">
        <f t="shared" si="8"/>
        <v>37.31</v>
      </c>
    </row>
    <row r="461" spans="2:7" ht="17.5" thickTop="1" thickBot="1">
      <c r="B461" s="426">
        <v>451</v>
      </c>
      <c r="C461" s="427">
        <v>45589</v>
      </c>
      <c r="D461" s="433"/>
      <c r="E461" s="615"/>
      <c r="F461" s="615"/>
      <c r="G461" s="616">
        <f t="shared" si="8"/>
        <v>37.31</v>
      </c>
    </row>
    <row r="462" spans="2:7" ht="17.5" thickTop="1" thickBot="1">
      <c r="B462" s="429">
        <v>452</v>
      </c>
      <c r="C462" s="430">
        <v>45589</v>
      </c>
      <c r="D462" s="432"/>
      <c r="E462" s="613"/>
      <c r="F462" s="613"/>
      <c r="G462" s="614">
        <f t="shared" si="8"/>
        <v>37.31</v>
      </c>
    </row>
    <row r="463" spans="2:7" ht="17.5" thickTop="1" thickBot="1">
      <c r="B463" s="426">
        <v>453</v>
      </c>
      <c r="C463" s="427">
        <v>45589</v>
      </c>
      <c r="D463" s="433"/>
      <c r="E463" s="615"/>
      <c r="F463" s="615"/>
      <c r="G463" s="616">
        <f t="shared" si="8"/>
        <v>37.31</v>
      </c>
    </row>
    <row r="464" spans="2:7" ht="17.5" thickTop="1" thickBot="1">
      <c r="B464" s="429">
        <v>454</v>
      </c>
      <c r="C464" s="430">
        <v>45589</v>
      </c>
      <c r="D464" s="432"/>
      <c r="E464" s="613"/>
      <c r="F464" s="613"/>
      <c r="G464" s="614">
        <f t="shared" si="8"/>
        <v>37.31</v>
      </c>
    </row>
    <row r="465" spans="2:7" ht="17.5" thickTop="1" thickBot="1">
      <c r="B465" s="426">
        <v>455</v>
      </c>
      <c r="C465" s="427">
        <v>45589</v>
      </c>
      <c r="D465" s="433"/>
      <c r="E465" s="615"/>
      <c r="F465" s="615"/>
      <c r="G465" s="616">
        <f t="shared" si="8"/>
        <v>37.31</v>
      </c>
    </row>
    <row r="466" spans="2:7" ht="17.5" thickTop="1" thickBot="1">
      <c r="B466" s="429">
        <v>456</v>
      </c>
      <c r="C466" s="430">
        <v>45589</v>
      </c>
      <c r="D466" s="432"/>
      <c r="E466" s="613"/>
      <c r="F466" s="613"/>
      <c r="G466" s="614">
        <f t="shared" si="8"/>
        <v>37.31</v>
      </c>
    </row>
    <row r="467" spans="2:7" ht="17.5" thickTop="1" thickBot="1">
      <c r="B467" s="426">
        <v>457</v>
      </c>
      <c r="C467" s="427">
        <v>45589</v>
      </c>
      <c r="D467" s="433"/>
      <c r="E467" s="615"/>
      <c r="F467" s="615"/>
      <c r="G467" s="616">
        <f t="shared" si="8"/>
        <v>37.31</v>
      </c>
    </row>
    <row r="468" spans="2:7" ht="17.5" thickTop="1" thickBot="1">
      <c r="B468" s="429">
        <v>458</v>
      </c>
      <c r="C468" s="430">
        <v>45589</v>
      </c>
      <c r="D468" s="432"/>
      <c r="E468" s="613"/>
      <c r="F468" s="613"/>
      <c r="G468" s="614">
        <f t="shared" si="8"/>
        <v>37.31</v>
      </c>
    </row>
    <row r="469" spans="2:7" ht="17.5" thickTop="1" thickBot="1">
      <c r="B469" s="426">
        <v>459</v>
      </c>
      <c r="C469" s="427">
        <v>45589</v>
      </c>
      <c r="D469" s="433"/>
      <c r="E469" s="615"/>
      <c r="F469" s="615"/>
      <c r="G469" s="616">
        <f t="shared" si="8"/>
        <v>37.31</v>
      </c>
    </row>
    <row r="470" spans="2:7" ht="17.5" thickTop="1" thickBot="1">
      <c r="B470" s="429">
        <v>460</v>
      </c>
      <c r="C470" s="430">
        <v>45589</v>
      </c>
      <c r="D470" s="432"/>
      <c r="E470" s="613"/>
      <c r="F470" s="613"/>
      <c r="G470" s="614">
        <f t="shared" si="8"/>
        <v>37.31</v>
      </c>
    </row>
    <row r="471" spans="2:7" ht="17.5" thickTop="1" thickBot="1">
      <c r="B471" s="426">
        <v>461</v>
      </c>
      <c r="C471" s="427">
        <v>45589</v>
      </c>
      <c r="D471" s="433"/>
      <c r="E471" s="615"/>
      <c r="F471" s="615"/>
      <c r="G471" s="616">
        <f t="shared" si="8"/>
        <v>37.31</v>
      </c>
    </row>
    <row r="472" spans="2:7" ht="17.5" thickTop="1" thickBot="1">
      <c r="B472" s="429">
        <v>462</v>
      </c>
      <c r="C472" s="430">
        <v>45589</v>
      </c>
      <c r="D472" s="432"/>
      <c r="E472" s="613"/>
      <c r="F472" s="613"/>
      <c r="G472" s="614">
        <f t="shared" si="8"/>
        <v>37.31</v>
      </c>
    </row>
    <row r="473" spans="2:7" ht="17.5" thickTop="1" thickBot="1">
      <c r="B473" s="426">
        <v>463</v>
      </c>
      <c r="C473" s="427">
        <v>45589</v>
      </c>
      <c r="D473" s="433"/>
      <c r="E473" s="615"/>
      <c r="F473" s="615"/>
      <c r="G473" s="616">
        <f t="shared" si="8"/>
        <v>37.31</v>
      </c>
    </row>
    <row r="474" spans="2:7" ht="17.5" thickTop="1" thickBot="1">
      <c r="B474" s="429">
        <v>464</v>
      </c>
      <c r="C474" s="430">
        <v>45589</v>
      </c>
      <c r="D474" s="432"/>
      <c r="E474" s="613"/>
      <c r="F474" s="613"/>
      <c r="G474" s="614">
        <f t="shared" si="8"/>
        <v>37.31</v>
      </c>
    </row>
    <row r="475" spans="2:7" ht="17.5" thickTop="1" thickBot="1">
      <c r="B475" s="426">
        <v>465</v>
      </c>
      <c r="C475" s="427">
        <v>45589</v>
      </c>
      <c r="D475" s="433"/>
      <c r="E475" s="615"/>
      <c r="F475" s="615"/>
      <c r="G475" s="616">
        <f t="shared" si="8"/>
        <v>37.31</v>
      </c>
    </row>
    <row r="476" spans="2:7" ht="17.5" thickTop="1" thickBot="1">
      <c r="B476" s="429">
        <v>466</v>
      </c>
      <c r="C476" s="430">
        <v>45589</v>
      </c>
      <c r="D476" s="432"/>
      <c r="E476" s="613"/>
      <c r="F476" s="613"/>
      <c r="G476" s="614">
        <f t="shared" si="8"/>
        <v>37.31</v>
      </c>
    </row>
    <row r="477" spans="2:7" ht="17.5" thickTop="1" thickBot="1">
      <c r="B477" s="426">
        <v>467</v>
      </c>
      <c r="C477" s="427">
        <v>45589</v>
      </c>
      <c r="D477" s="433"/>
      <c r="E477" s="615"/>
      <c r="F477" s="615"/>
      <c r="G477" s="616">
        <f t="shared" si="8"/>
        <v>37.31</v>
      </c>
    </row>
    <row r="478" spans="2:7" ht="17.5" thickTop="1" thickBot="1">
      <c r="B478" s="429">
        <v>468</v>
      </c>
      <c r="C478" s="430">
        <v>45589</v>
      </c>
      <c r="D478" s="432"/>
      <c r="E478" s="613"/>
      <c r="F478" s="613"/>
      <c r="G478" s="614">
        <f t="shared" si="8"/>
        <v>37.31</v>
      </c>
    </row>
    <row r="479" spans="2:7" ht="17.5" thickTop="1" thickBot="1">
      <c r="B479" s="426">
        <v>469</v>
      </c>
      <c r="C479" s="427">
        <v>45589</v>
      </c>
      <c r="D479" s="433"/>
      <c r="E479" s="615"/>
      <c r="F479" s="615"/>
      <c r="G479" s="616">
        <f t="shared" si="8"/>
        <v>37.31</v>
      </c>
    </row>
    <row r="480" spans="2:7" ht="17.5" thickTop="1" thickBot="1">
      <c r="B480" s="429">
        <v>470</v>
      </c>
      <c r="C480" s="430">
        <v>45589</v>
      </c>
      <c r="D480" s="432"/>
      <c r="E480" s="613"/>
      <c r="F480" s="613"/>
      <c r="G480" s="614">
        <f t="shared" si="8"/>
        <v>37.31</v>
      </c>
    </row>
    <row r="481" spans="2:7" ht="17.5" thickTop="1" thickBot="1">
      <c r="B481" s="426">
        <v>471</v>
      </c>
      <c r="C481" s="427">
        <v>45589</v>
      </c>
      <c r="D481" s="433"/>
      <c r="E481" s="615"/>
      <c r="F481" s="615"/>
      <c r="G481" s="616">
        <f t="shared" si="8"/>
        <v>37.31</v>
      </c>
    </row>
    <row r="482" spans="2:7" ht="17.5" thickTop="1" thickBot="1">
      <c r="B482" s="429">
        <v>472</v>
      </c>
      <c r="C482" s="430">
        <v>45589</v>
      </c>
      <c r="D482" s="432"/>
      <c r="E482" s="613"/>
      <c r="F482" s="613"/>
      <c r="G482" s="614">
        <f t="shared" si="8"/>
        <v>37.31</v>
      </c>
    </row>
    <row r="483" spans="2:7" ht="17.5" thickTop="1" thickBot="1">
      <c r="B483" s="426">
        <v>473</v>
      </c>
      <c r="C483" s="427">
        <v>45589</v>
      </c>
      <c r="D483" s="433"/>
      <c r="E483" s="615"/>
      <c r="F483" s="615"/>
      <c r="G483" s="616">
        <f t="shared" si="8"/>
        <v>37.31</v>
      </c>
    </row>
    <row r="484" spans="2:7" ht="17.5" thickTop="1" thickBot="1">
      <c r="B484" s="429">
        <v>474</v>
      </c>
      <c r="C484" s="430">
        <v>45589</v>
      </c>
      <c r="D484" s="432"/>
      <c r="E484" s="613"/>
      <c r="F484" s="613"/>
      <c r="G484" s="614">
        <f t="shared" si="8"/>
        <v>37.31</v>
      </c>
    </row>
    <row r="485" spans="2:7" ht="17.5" thickTop="1" thickBot="1">
      <c r="B485" s="426">
        <v>475</v>
      </c>
      <c r="C485" s="427">
        <v>45589</v>
      </c>
      <c r="D485" s="433"/>
      <c r="E485" s="615"/>
      <c r="F485" s="615"/>
      <c r="G485" s="616">
        <f t="shared" si="8"/>
        <v>37.31</v>
      </c>
    </row>
    <row r="486" spans="2:7" ht="17.5" thickTop="1" thickBot="1">
      <c r="B486" s="429">
        <v>476</v>
      </c>
      <c r="C486" s="430">
        <v>45589</v>
      </c>
      <c r="D486" s="432"/>
      <c r="E486" s="613"/>
      <c r="F486" s="613"/>
      <c r="G486" s="614">
        <f t="shared" si="8"/>
        <v>37.31</v>
      </c>
    </row>
    <row r="487" spans="2:7" ht="17.5" thickTop="1" thickBot="1">
      <c r="B487" s="426">
        <v>477</v>
      </c>
      <c r="C487" s="427">
        <v>45589</v>
      </c>
      <c r="D487" s="433"/>
      <c r="E487" s="615"/>
      <c r="F487" s="615"/>
      <c r="G487" s="616">
        <f t="shared" si="8"/>
        <v>37.31</v>
      </c>
    </row>
    <row r="488" spans="2:7" ht="17.5" thickTop="1" thickBot="1">
      <c r="B488" s="429">
        <v>478</v>
      </c>
      <c r="C488" s="430">
        <v>45589</v>
      </c>
      <c r="D488" s="432"/>
      <c r="E488" s="613"/>
      <c r="F488" s="613"/>
      <c r="G488" s="614">
        <f t="shared" si="8"/>
        <v>37.31</v>
      </c>
    </row>
    <row r="489" spans="2:7" ht="17.5" thickTop="1" thickBot="1">
      <c r="B489" s="426">
        <v>479</v>
      </c>
      <c r="C489" s="427">
        <v>45589</v>
      </c>
      <c r="D489" s="433"/>
      <c r="E489" s="615"/>
      <c r="F489" s="615"/>
      <c r="G489" s="616">
        <f t="shared" si="8"/>
        <v>37.31</v>
      </c>
    </row>
    <row r="490" spans="2:7" ht="17.5" thickTop="1" thickBot="1">
      <c r="B490" s="429">
        <v>480</v>
      </c>
      <c r="C490" s="430">
        <v>45589</v>
      </c>
      <c r="D490" s="432"/>
      <c r="E490" s="613"/>
      <c r="F490" s="613"/>
      <c r="G490" s="614">
        <f t="shared" si="8"/>
        <v>37.31</v>
      </c>
    </row>
    <row r="491" spans="2:7" ht="17.5" thickTop="1" thickBot="1">
      <c r="B491" s="426">
        <v>481</v>
      </c>
      <c r="C491" s="427">
        <v>45589</v>
      </c>
      <c r="D491" s="433"/>
      <c r="E491" s="615"/>
      <c r="F491" s="615"/>
      <c r="G491" s="616">
        <f t="shared" si="8"/>
        <v>37.31</v>
      </c>
    </row>
    <row r="492" spans="2:7" ht="17.5" thickTop="1" thickBot="1">
      <c r="B492" s="429">
        <v>482</v>
      </c>
      <c r="C492" s="430">
        <v>45589</v>
      </c>
      <c r="D492" s="432"/>
      <c r="E492" s="613"/>
      <c r="F492" s="613"/>
      <c r="G492" s="614">
        <f t="shared" si="8"/>
        <v>37.31</v>
      </c>
    </row>
    <row r="493" spans="2:7" ht="17.5" thickTop="1" thickBot="1">
      <c r="B493" s="426">
        <v>483</v>
      </c>
      <c r="C493" s="427">
        <v>45589</v>
      </c>
      <c r="D493" s="433"/>
      <c r="E493" s="615"/>
      <c r="F493" s="615"/>
      <c r="G493" s="616">
        <f t="shared" si="8"/>
        <v>37.31</v>
      </c>
    </row>
    <row r="494" spans="2:7" ht="17.5" thickTop="1" thickBot="1">
      <c r="B494" s="429">
        <v>484</v>
      </c>
      <c r="C494" s="430">
        <v>45589</v>
      </c>
      <c r="D494" s="432"/>
      <c r="E494" s="613"/>
      <c r="F494" s="613"/>
      <c r="G494" s="614">
        <f t="shared" si="8"/>
        <v>37.31</v>
      </c>
    </row>
    <row r="495" spans="2:7" ht="17.5" thickTop="1" thickBot="1">
      <c r="B495" s="426">
        <v>485</v>
      </c>
      <c r="C495" s="427">
        <v>45589</v>
      </c>
      <c r="D495" s="433"/>
      <c r="E495" s="615"/>
      <c r="F495" s="615"/>
      <c r="G495" s="616">
        <f t="shared" si="8"/>
        <v>37.31</v>
      </c>
    </row>
    <row r="496" spans="2:7" ht="17.5" thickTop="1" thickBot="1">
      <c r="B496" s="429">
        <v>486</v>
      </c>
      <c r="C496" s="430">
        <v>45589</v>
      </c>
      <c r="D496" s="432"/>
      <c r="E496" s="613"/>
      <c r="F496" s="613"/>
      <c r="G496" s="614">
        <f t="shared" ref="G496:G521" si="9">+G495+E496-F496</f>
        <v>37.31</v>
      </c>
    </row>
    <row r="497" spans="2:7" ht="17.5" thickTop="1" thickBot="1">
      <c r="B497" s="426">
        <v>487</v>
      </c>
      <c r="C497" s="427">
        <v>45589</v>
      </c>
      <c r="D497" s="433"/>
      <c r="E497" s="615"/>
      <c r="F497" s="615"/>
      <c r="G497" s="616">
        <f t="shared" si="9"/>
        <v>37.31</v>
      </c>
    </row>
    <row r="498" spans="2:7" ht="17.5" thickTop="1" thickBot="1">
      <c r="B498" s="429">
        <v>488</v>
      </c>
      <c r="C498" s="430">
        <v>45589</v>
      </c>
      <c r="D498" s="432"/>
      <c r="E498" s="613"/>
      <c r="F498" s="613"/>
      <c r="G498" s="614">
        <f t="shared" si="9"/>
        <v>37.31</v>
      </c>
    </row>
    <row r="499" spans="2:7" ht="17.5" thickTop="1" thickBot="1">
      <c r="B499" s="426">
        <v>489</v>
      </c>
      <c r="C499" s="427">
        <v>45589</v>
      </c>
      <c r="D499" s="433"/>
      <c r="E499" s="615"/>
      <c r="F499" s="615"/>
      <c r="G499" s="616">
        <f t="shared" si="9"/>
        <v>37.31</v>
      </c>
    </row>
    <row r="500" spans="2:7" ht="17.5" thickTop="1" thickBot="1">
      <c r="B500" s="429">
        <v>490</v>
      </c>
      <c r="C500" s="430">
        <v>45589</v>
      </c>
      <c r="D500" s="432"/>
      <c r="E500" s="613"/>
      <c r="F500" s="613"/>
      <c r="G500" s="614">
        <f t="shared" si="9"/>
        <v>37.31</v>
      </c>
    </row>
    <row r="501" spans="2:7" ht="17.5" thickTop="1" thickBot="1">
      <c r="B501" s="426">
        <v>491</v>
      </c>
      <c r="C501" s="427">
        <v>45589</v>
      </c>
      <c r="D501" s="433"/>
      <c r="E501" s="615"/>
      <c r="F501" s="615"/>
      <c r="G501" s="616">
        <f t="shared" si="9"/>
        <v>37.31</v>
      </c>
    </row>
    <row r="502" spans="2:7" ht="17.5" thickTop="1" thickBot="1">
      <c r="B502" s="429">
        <v>492</v>
      </c>
      <c r="C502" s="430">
        <v>45589</v>
      </c>
      <c r="D502" s="432"/>
      <c r="E502" s="613"/>
      <c r="F502" s="613"/>
      <c r="G502" s="614">
        <f t="shared" si="9"/>
        <v>37.31</v>
      </c>
    </row>
    <row r="503" spans="2:7" ht="17.5" thickTop="1" thickBot="1">
      <c r="B503" s="426">
        <v>493</v>
      </c>
      <c r="C503" s="427">
        <v>45589</v>
      </c>
      <c r="D503" s="433"/>
      <c r="E503" s="615"/>
      <c r="F503" s="615"/>
      <c r="G503" s="616">
        <f t="shared" si="9"/>
        <v>37.31</v>
      </c>
    </row>
    <row r="504" spans="2:7" ht="17.5" thickTop="1" thickBot="1">
      <c r="B504" s="429">
        <v>494</v>
      </c>
      <c r="C504" s="430">
        <v>45589</v>
      </c>
      <c r="D504" s="432"/>
      <c r="E504" s="613"/>
      <c r="F504" s="613"/>
      <c r="G504" s="614">
        <f t="shared" si="9"/>
        <v>37.31</v>
      </c>
    </row>
    <row r="505" spans="2:7" ht="17.5" thickTop="1" thickBot="1">
      <c r="B505" s="426">
        <v>495</v>
      </c>
      <c r="C505" s="427">
        <v>45589</v>
      </c>
      <c r="D505" s="433"/>
      <c r="E505" s="615"/>
      <c r="F505" s="615"/>
      <c r="G505" s="616">
        <f t="shared" si="9"/>
        <v>37.31</v>
      </c>
    </row>
    <row r="506" spans="2:7" ht="17.5" thickTop="1" thickBot="1">
      <c r="B506" s="429">
        <v>496</v>
      </c>
      <c r="C506" s="430">
        <v>45589</v>
      </c>
      <c r="D506" s="432"/>
      <c r="E506" s="613"/>
      <c r="F506" s="613"/>
      <c r="G506" s="614">
        <f t="shared" si="9"/>
        <v>37.31</v>
      </c>
    </row>
    <row r="507" spans="2:7" ht="17.5" thickTop="1" thickBot="1">
      <c r="B507" s="426">
        <v>497</v>
      </c>
      <c r="C507" s="427">
        <v>45589</v>
      </c>
      <c r="D507" s="433"/>
      <c r="E507" s="615"/>
      <c r="F507" s="615"/>
      <c r="G507" s="616">
        <f t="shared" si="9"/>
        <v>37.31</v>
      </c>
    </row>
    <row r="508" spans="2:7" ht="17.5" thickTop="1" thickBot="1">
      <c r="B508" s="429">
        <v>498</v>
      </c>
      <c r="C508" s="430">
        <v>45589</v>
      </c>
      <c r="D508" s="432"/>
      <c r="E508" s="613"/>
      <c r="F508" s="613"/>
      <c r="G508" s="614">
        <f t="shared" si="9"/>
        <v>37.31</v>
      </c>
    </row>
    <row r="509" spans="2:7" ht="17.5" thickTop="1" thickBot="1">
      <c r="B509" s="426">
        <v>499</v>
      </c>
      <c r="C509" s="427">
        <v>45589</v>
      </c>
      <c r="D509" s="433"/>
      <c r="E509" s="615"/>
      <c r="F509" s="615"/>
      <c r="G509" s="616">
        <f t="shared" si="9"/>
        <v>37.31</v>
      </c>
    </row>
    <row r="510" spans="2:7" ht="17.5" thickTop="1" thickBot="1">
      <c r="B510" s="429">
        <v>500</v>
      </c>
      <c r="C510" s="430">
        <v>45589</v>
      </c>
      <c r="D510" s="432"/>
      <c r="E510" s="613"/>
      <c r="F510" s="613"/>
      <c r="G510" s="614">
        <f t="shared" si="9"/>
        <v>37.31</v>
      </c>
    </row>
    <row r="511" spans="2:7" ht="17.5" thickTop="1" thickBot="1">
      <c r="B511" s="426">
        <v>501</v>
      </c>
      <c r="C511" s="427">
        <v>45589</v>
      </c>
      <c r="D511" s="433"/>
      <c r="E511" s="615"/>
      <c r="F511" s="615"/>
      <c r="G511" s="616">
        <f t="shared" si="9"/>
        <v>37.31</v>
      </c>
    </row>
    <row r="512" spans="2:7" ht="17.5" thickTop="1" thickBot="1">
      <c r="B512" s="429">
        <v>502</v>
      </c>
      <c r="C512" s="430">
        <v>45589</v>
      </c>
      <c r="D512" s="432"/>
      <c r="E512" s="613"/>
      <c r="F512" s="613"/>
      <c r="G512" s="614">
        <f t="shared" si="9"/>
        <v>37.31</v>
      </c>
    </row>
    <row r="513" spans="2:7" ht="17.5" thickTop="1" thickBot="1">
      <c r="B513" s="426">
        <v>503</v>
      </c>
      <c r="C513" s="427">
        <v>45589</v>
      </c>
      <c r="D513" s="433"/>
      <c r="E513" s="615"/>
      <c r="F513" s="615"/>
      <c r="G513" s="616">
        <f t="shared" si="9"/>
        <v>37.31</v>
      </c>
    </row>
    <row r="514" spans="2:7" ht="17.5" thickTop="1" thickBot="1">
      <c r="B514" s="429">
        <v>504</v>
      </c>
      <c r="C514" s="430">
        <v>45589</v>
      </c>
      <c r="D514" s="432"/>
      <c r="E514" s="613"/>
      <c r="F514" s="613"/>
      <c r="G514" s="614">
        <f t="shared" si="9"/>
        <v>37.31</v>
      </c>
    </row>
    <row r="515" spans="2:7" ht="17.5" thickTop="1" thickBot="1">
      <c r="B515" s="426">
        <v>505</v>
      </c>
      <c r="C515" s="427">
        <v>45589</v>
      </c>
      <c r="D515" s="433"/>
      <c r="E515" s="615"/>
      <c r="F515" s="615"/>
      <c r="G515" s="616">
        <f t="shared" si="9"/>
        <v>37.31</v>
      </c>
    </row>
    <row r="516" spans="2:7" ht="17.5" thickTop="1" thickBot="1">
      <c r="B516" s="429">
        <v>506</v>
      </c>
      <c r="C516" s="430">
        <v>45589</v>
      </c>
      <c r="D516" s="432"/>
      <c r="E516" s="613"/>
      <c r="F516" s="613"/>
      <c r="G516" s="614">
        <f t="shared" si="9"/>
        <v>37.31</v>
      </c>
    </row>
    <row r="517" spans="2:7" ht="17.5" thickTop="1" thickBot="1">
      <c r="B517" s="426">
        <v>507</v>
      </c>
      <c r="C517" s="427">
        <v>45589</v>
      </c>
      <c r="D517" s="433"/>
      <c r="E517" s="615"/>
      <c r="F517" s="615"/>
      <c r="G517" s="616">
        <f t="shared" si="9"/>
        <v>37.31</v>
      </c>
    </row>
    <row r="518" spans="2:7" ht="17.5" thickTop="1" thickBot="1">
      <c r="B518" s="429">
        <v>508</v>
      </c>
      <c r="C518" s="430">
        <v>45589</v>
      </c>
      <c r="D518" s="432"/>
      <c r="E518" s="613"/>
      <c r="F518" s="613"/>
      <c r="G518" s="614">
        <f t="shared" si="9"/>
        <v>37.31</v>
      </c>
    </row>
    <row r="519" spans="2:7" ht="17.5" thickTop="1" thickBot="1">
      <c r="B519" s="426">
        <v>509</v>
      </c>
      <c r="C519" s="427">
        <v>45589</v>
      </c>
      <c r="D519" s="433"/>
      <c r="E519" s="615"/>
      <c r="F519" s="615"/>
      <c r="G519" s="616">
        <f t="shared" si="9"/>
        <v>37.31</v>
      </c>
    </row>
    <row r="520" spans="2:7" ht="17.5" thickTop="1" thickBot="1">
      <c r="B520" s="429">
        <v>510</v>
      </c>
      <c r="C520" s="430">
        <v>45589</v>
      </c>
      <c r="D520" s="432"/>
      <c r="E520" s="613"/>
      <c r="F520" s="613"/>
      <c r="G520" s="614">
        <f t="shared" si="9"/>
        <v>37.31</v>
      </c>
    </row>
    <row r="521" spans="2:7" ht="17.5" thickTop="1" thickBot="1">
      <c r="B521" s="426">
        <v>511</v>
      </c>
      <c r="C521" s="427">
        <v>45589</v>
      </c>
      <c r="D521" s="433"/>
      <c r="E521" s="615"/>
      <c r="F521" s="615"/>
      <c r="G521" s="616">
        <f t="shared" si="9"/>
        <v>37.31</v>
      </c>
    </row>
    <row r="522" spans="2:7" ht="16" thickTop="1">
      <c r="B522" s="58"/>
      <c r="C522" s="59"/>
      <c r="D522" s="60"/>
      <c r="E522" s="61"/>
      <c r="F522" s="61"/>
    </row>
    <row r="523" spans="2:7" ht="15.5">
      <c r="B523" s="58"/>
      <c r="C523" s="59"/>
      <c r="D523" s="60"/>
      <c r="E523" s="61"/>
      <c r="F523" s="61"/>
    </row>
    <row r="524" spans="2:7" ht="15.5">
      <c r="B524" s="58"/>
      <c r="C524" s="59"/>
      <c r="D524" s="60"/>
      <c r="E524" s="61"/>
      <c r="F524" s="61"/>
    </row>
    <row r="525" spans="2:7" ht="15.5">
      <c r="B525" s="58"/>
      <c r="C525" s="59"/>
      <c r="D525" s="60"/>
      <c r="E525" s="61"/>
      <c r="F525" s="61"/>
    </row>
    <row r="526" spans="2:7" ht="15.5">
      <c r="B526" s="58"/>
      <c r="C526" s="59"/>
      <c r="D526" s="60"/>
      <c r="E526" s="61"/>
      <c r="F526" s="61"/>
    </row>
    <row r="527" spans="2:7" ht="15.5">
      <c r="B527" s="58"/>
      <c r="C527" s="59"/>
      <c r="D527" s="60"/>
      <c r="E527" s="61"/>
      <c r="F527" s="61"/>
    </row>
    <row r="528" spans="2:7" ht="15.5">
      <c r="B528" s="58"/>
      <c r="C528" s="59"/>
      <c r="D528" s="60"/>
      <c r="E528" s="61"/>
      <c r="F528" s="61"/>
    </row>
    <row r="529" spans="2:6" ht="15.5">
      <c r="B529" s="58"/>
      <c r="C529" s="59"/>
      <c r="D529" s="60"/>
      <c r="E529" s="61"/>
      <c r="F529" s="61"/>
    </row>
    <row r="530" spans="2:6" ht="15.5">
      <c r="B530" s="58"/>
      <c r="C530" s="59"/>
      <c r="D530" s="60"/>
      <c r="E530" s="61"/>
      <c r="F530" s="61"/>
    </row>
    <row r="531" spans="2:6" ht="15.5">
      <c r="B531" s="58"/>
      <c r="C531" s="59"/>
      <c r="D531" s="60"/>
      <c r="E531" s="61"/>
      <c r="F531" s="61"/>
    </row>
    <row r="532" spans="2:6" ht="15.5">
      <c r="B532" s="58"/>
      <c r="C532" s="59"/>
      <c r="D532" s="60"/>
      <c r="E532" s="61"/>
      <c r="F532" s="61"/>
    </row>
    <row r="533" spans="2:6" ht="15.5">
      <c r="B533" s="58"/>
      <c r="C533" s="59"/>
      <c r="D533" s="60"/>
      <c r="E533" s="61"/>
      <c r="F533" s="61"/>
    </row>
    <row r="534" spans="2:6" ht="15.5">
      <c r="B534" s="58"/>
      <c r="C534" s="59"/>
      <c r="D534" s="60"/>
      <c r="E534" s="61"/>
      <c r="F534" s="61"/>
    </row>
    <row r="535" spans="2:6" ht="15.5">
      <c r="B535" s="58"/>
      <c r="C535" s="59"/>
      <c r="D535" s="60"/>
      <c r="E535" s="61"/>
      <c r="F535" s="61"/>
    </row>
    <row r="536" spans="2:6" ht="15.5">
      <c r="B536" s="58"/>
      <c r="C536" s="59"/>
      <c r="D536" s="60"/>
      <c r="E536" s="61"/>
      <c r="F536" s="61"/>
    </row>
    <row r="537" spans="2:6" ht="15.5">
      <c r="B537" s="58"/>
      <c r="C537" s="59"/>
      <c r="D537" s="60"/>
      <c r="E537" s="61"/>
      <c r="F537" s="61"/>
    </row>
    <row r="538" spans="2:6" ht="15.5">
      <c r="B538" s="58"/>
      <c r="C538" s="59"/>
      <c r="D538" s="60"/>
      <c r="E538" s="61"/>
      <c r="F538" s="61"/>
    </row>
    <row r="539" spans="2:6" ht="15.5">
      <c r="B539" s="58"/>
      <c r="C539" s="59"/>
      <c r="D539" s="60"/>
      <c r="E539" s="61"/>
      <c r="F539" s="61"/>
    </row>
    <row r="540" spans="2:6" ht="15.5">
      <c r="B540" s="58"/>
      <c r="C540" s="59"/>
      <c r="D540" s="60"/>
      <c r="E540" s="61"/>
      <c r="F540" s="61"/>
    </row>
    <row r="541" spans="2:6" ht="15.5">
      <c r="B541" s="58"/>
      <c r="C541" s="59"/>
      <c r="D541" s="60"/>
      <c r="E541" s="61"/>
      <c r="F541" s="61"/>
    </row>
    <row r="542" spans="2:6" ht="15.5">
      <c r="B542" s="58"/>
      <c r="C542" s="59"/>
      <c r="D542" s="60"/>
      <c r="E542" s="61"/>
      <c r="F542" s="61"/>
    </row>
    <row r="543" spans="2:6" ht="15.5">
      <c r="B543" s="58"/>
      <c r="C543" s="59"/>
      <c r="D543" s="60"/>
      <c r="E543" s="61"/>
      <c r="F543" s="61"/>
    </row>
    <row r="544" spans="2:6" ht="15.5">
      <c r="B544" s="58"/>
      <c r="C544" s="59"/>
      <c r="D544" s="60"/>
      <c r="E544" s="61"/>
      <c r="F544" s="61"/>
    </row>
    <row r="545" spans="2:6" ht="15.5">
      <c r="B545" s="58"/>
      <c r="C545" s="59"/>
      <c r="D545" s="60"/>
      <c r="E545" s="61"/>
      <c r="F545" s="61"/>
    </row>
    <row r="546" spans="2:6" ht="15.5">
      <c r="B546" s="58"/>
      <c r="C546" s="59"/>
      <c r="D546" s="60"/>
      <c r="E546" s="61"/>
      <c r="F546" s="61"/>
    </row>
    <row r="547" spans="2:6" ht="15.5">
      <c r="B547" s="58"/>
      <c r="C547" s="59"/>
      <c r="D547" s="60"/>
      <c r="E547" s="61"/>
      <c r="F547" s="61"/>
    </row>
    <row r="548" spans="2:6" ht="15.5">
      <c r="B548" s="58"/>
      <c r="C548" s="59"/>
      <c r="D548" s="60"/>
      <c r="E548" s="61"/>
      <c r="F548" s="61"/>
    </row>
    <row r="549" spans="2:6" ht="15.5">
      <c r="B549" s="58"/>
      <c r="C549" s="59"/>
      <c r="D549" s="60"/>
      <c r="E549" s="61"/>
      <c r="F549" s="61"/>
    </row>
    <row r="550" spans="2:6" ht="15.5">
      <c r="B550" s="58"/>
      <c r="C550" s="59"/>
      <c r="D550" s="60"/>
      <c r="E550" s="61"/>
      <c r="F550" s="61"/>
    </row>
    <row r="551" spans="2:6" ht="15.5">
      <c r="B551" s="58"/>
      <c r="C551" s="59"/>
      <c r="D551" s="60"/>
      <c r="E551" s="61"/>
      <c r="F551" s="61"/>
    </row>
    <row r="552" spans="2:6" ht="15.5">
      <c r="B552" s="58"/>
      <c r="C552" s="59"/>
      <c r="D552" s="60"/>
      <c r="E552" s="61"/>
      <c r="F552" s="61"/>
    </row>
    <row r="553" spans="2:6" ht="15.5">
      <c r="B553" s="58"/>
      <c r="C553" s="59"/>
      <c r="D553" s="60"/>
      <c r="E553" s="61"/>
      <c r="F553" s="61"/>
    </row>
    <row r="554" spans="2:6" ht="15.5">
      <c r="B554" s="58"/>
      <c r="C554" s="59"/>
      <c r="D554" s="60"/>
      <c r="E554" s="61"/>
      <c r="F554" s="61"/>
    </row>
    <row r="555" spans="2:6" ht="15.5">
      <c r="B555" s="58"/>
      <c r="C555" s="59"/>
      <c r="D555" s="60"/>
      <c r="E555" s="61"/>
      <c r="F555" s="61"/>
    </row>
    <row r="556" spans="2:6" ht="15.5">
      <c r="B556" s="58"/>
      <c r="C556" s="59"/>
      <c r="D556" s="60"/>
      <c r="E556" s="61"/>
      <c r="F556" s="61"/>
    </row>
    <row r="557" spans="2:6" ht="15.5">
      <c r="B557" s="58"/>
      <c r="C557" s="59"/>
      <c r="D557" s="60"/>
      <c r="E557" s="61"/>
      <c r="F557" s="61"/>
    </row>
    <row r="558" spans="2:6" ht="15.5">
      <c r="B558" s="58"/>
      <c r="C558" s="59"/>
      <c r="D558" s="60"/>
      <c r="E558" s="61"/>
      <c r="F558" s="61"/>
    </row>
    <row r="559" spans="2:6" ht="15.5">
      <c r="B559" s="58"/>
      <c r="C559" s="59"/>
      <c r="D559" s="60"/>
      <c r="E559" s="61"/>
      <c r="F559" s="61"/>
    </row>
    <row r="560" spans="2:6" ht="15.5">
      <c r="B560" s="58"/>
      <c r="C560" s="59"/>
      <c r="D560" s="60"/>
      <c r="E560" s="61"/>
      <c r="F560" s="61"/>
    </row>
    <row r="561" spans="2:6" ht="15.5">
      <c r="B561" s="58"/>
      <c r="C561" s="59"/>
      <c r="D561" s="60"/>
      <c r="E561" s="61"/>
      <c r="F561" s="61"/>
    </row>
    <row r="562" spans="2:6" ht="15.5">
      <c r="B562" s="58"/>
      <c r="C562" s="59"/>
      <c r="D562" s="60"/>
      <c r="E562" s="61"/>
      <c r="F562" s="61"/>
    </row>
    <row r="563" spans="2:6" ht="15.5">
      <c r="B563" s="58"/>
      <c r="C563" s="59"/>
      <c r="D563" s="60"/>
      <c r="E563" s="61"/>
      <c r="F563" s="61"/>
    </row>
    <row r="564" spans="2:6" ht="15.5">
      <c r="B564" s="58"/>
      <c r="C564" s="59"/>
      <c r="D564" s="60"/>
      <c r="E564" s="61"/>
      <c r="F564" s="61"/>
    </row>
    <row r="565" spans="2:6" ht="15.5">
      <c r="B565" s="58"/>
      <c r="C565" s="59"/>
      <c r="D565" s="60"/>
      <c r="E565" s="61"/>
      <c r="F565" s="61"/>
    </row>
    <row r="566" spans="2:6" ht="15.5">
      <c r="B566" s="58"/>
      <c r="C566" s="59"/>
      <c r="D566" s="60"/>
      <c r="E566" s="61"/>
      <c r="F566" s="61"/>
    </row>
    <row r="567" spans="2:6" ht="15.5">
      <c r="B567" s="58"/>
      <c r="C567" s="59"/>
      <c r="D567" s="60"/>
      <c r="E567" s="61"/>
      <c r="F567" s="61"/>
    </row>
    <row r="568" spans="2:6" ht="15.5">
      <c r="B568" s="58"/>
      <c r="C568" s="59"/>
      <c r="D568" s="60"/>
      <c r="E568" s="61"/>
      <c r="F568" s="61"/>
    </row>
    <row r="569" spans="2:6" ht="15.5">
      <c r="B569" s="58"/>
      <c r="C569" s="59"/>
      <c r="D569" s="60"/>
      <c r="E569" s="61"/>
      <c r="F569" s="61"/>
    </row>
    <row r="570" spans="2:6" ht="15.5">
      <c r="B570" s="58"/>
      <c r="C570" s="59"/>
      <c r="D570" s="60"/>
      <c r="E570" s="61"/>
      <c r="F570" s="61"/>
    </row>
    <row r="571" spans="2:6" ht="15.5">
      <c r="B571" s="58"/>
      <c r="C571" s="59"/>
      <c r="D571" s="60"/>
      <c r="E571" s="61"/>
      <c r="F571" s="61"/>
    </row>
    <row r="572" spans="2:6" ht="15.5">
      <c r="B572" s="58"/>
      <c r="C572" s="59"/>
      <c r="D572" s="60"/>
      <c r="E572" s="61"/>
      <c r="F572" s="61"/>
    </row>
    <row r="573" spans="2:6" ht="15.5">
      <c r="B573" s="58"/>
      <c r="C573" s="59"/>
      <c r="D573" s="60"/>
      <c r="E573" s="61"/>
      <c r="F573" s="61"/>
    </row>
    <row r="574" spans="2:6" ht="15.5">
      <c r="B574" s="58"/>
      <c r="C574" s="59"/>
      <c r="D574" s="60"/>
      <c r="E574" s="61"/>
      <c r="F574" s="61"/>
    </row>
    <row r="575" spans="2:6" ht="15.5">
      <c r="B575" s="58"/>
      <c r="C575" s="59"/>
      <c r="D575" s="60"/>
      <c r="E575" s="61"/>
      <c r="F575" s="61"/>
    </row>
    <row r="576" spans="2:6" ht="15.5">
      <c r="B576" s="58"/>
      <c r="C576" s="59"/>
      <c r="D576" s="60"/>
      <c r="E576" s="61"/>
      <c r="F576" s="61"/>
    </row>
    <row r="577" spans="2:6" ht="15.5">
      <c r="B577" s="58"/>
      <c r="C577" s="59"/>
      <c r="D577" s="60"/>
      <c r="E577" s="61"/>
      <c r="F577" s="61"/>
    </row>
    <row r="578" spans="2:6" ht="15.5">
      <c r="B578" s="58"/>
      <c r="C578" s="59"/>
      <c r="D578" s="60"/>
      <c r="E578" s="61"/>
      <c r="F578" s="61"/>
    </row>
    <row r="579" spans="2:6" ht="15.5">
      <c r="B579" s="58"/>
      <c r="C579" s="59"/>
      <c r="D579" s="60"/>
      <c r="E579" s="61"/>
      <c r="F579" s="61"/>
    </row>
    <row r="580" spans="2:6" ht="15.5">
      <c r="B580" s="58"/>
      <c r="C580" s="59"/>
      <c r="D580" s="60"/>
      <c r="E580" s="61"/>
      <c r="F580" s="61"/>
    </row>
    <row r="581" spans="2:6" ht="15.5">
      <c r="B581" s="58"/>
      <c r="C581" s="59"/>
      <c r="D581" s="60"/>
      <c r="E581" s="61"/>
      <c r="F581" s="61"/>
    </row>
    <row r="582" spans="2:6" ht="15.5">
      <c r="B582" s="58"/>
      <c r="C582" s="59"/>
      <c r="D582" s="60"/>
      <c r="E582" s="61"/>
      <c r="F582" s="61"/>
    </row>
    <row r="583" spans="2:6" ht="15.5">
      <c r="B583" s="58"/>
      <c r="C583" s="59"/>
      <c r="D583" s="60"/>
      <c r="E583" s="61"/>
      <c r="F583" s="61"/>
    </row>
    <row r="584" spans="2:6" ht="15.5">
      <c r="B584" s="58"/>
      <c r="C584" s="59"/>
      <c r="D584" s="60"/>
      <c r="E584" s="61"/>
      <c r="F584" s="61"/>
    </row>
    <row r="585" spans="2:6" ht="15.5">
      <c r="B585" s="58"/>
      <c r="C585" s="59"/>
      <c r="D585" s="60"/>
      <c r="E585" s="61"/>
      <c r="F585" s="61"/>
    </row>
    <row r="586" spans="2:6" ht="15.5">
      <c r="B586" s="58"/>
      <c r="C586" s="59"/>
      <c r="D586" s="60"/>
      <c r="E586" s="61"/>
      <c r="F586" s="61"/>
    </row>
    <row r="587" spans="2:6" ht="15.5">
      <c r="B587" s="58"/>
      <c r="C587" s="59"/>
      <c r="D587" s="60"/>
      <c r="E587" s="61"/>
      <c r="F587" s="61"/>
    </row>
    <row r="588" spans="2:6" ht="15.5">
      <c r="B588" s="58"/>
      <c r="C588" s="59"/>
      <c r="D588" s="60"/>
      <c r="E588" s="61"/>
      <c r="F588" s="61"/>
    </row>
    <row r="589" spans="2:6" ht="15.5">
      <c r="B589" s="58"/>
      <c r="C589" s="59"/>
      <c r="D589" s="60"/>
      <c r="E589" s="61"/>
      <c r="F589" s="61"/>
    </row>
    <row r="590" spans="2:6" ht="15.5">
      <c r="B590" s="58"/>
      <c r="C590" s="59"/>
      <c r="D590" s="60"/>
      <c r="E590" s="61"/>
      <c r="F590" s="61"/>
    </row>
    <row r="591" spans="2:6" ht="15.5">
      <c r="B591" s="58"/>
      <c r="C591" s="59"/>
      <c r="D591" s="60"/>
      <c r="E591" s="61"/>
      <c r="F591" s="61"/>
    </row>
    <row r="592" spans="2:6" ht="15.5">
      <c r="B592" s="58"/>
      <c r="C592" s="59"/>
      <c r="D592" s="60"/>
      <c r="E592" s="61"/>
      <c r="F592" s="61"/>
    </row>
    <row r="593" spans="2:6" ht="15.5">
      <c r="B593" s="58"/>
      <c r="C593" s="59"/>
      <c r="D593" s="60"/>
      <c r="E593" s="61"/>
      <c r="F593" s="61"/>
    </row>
    <row r="594" spans="2:6" ht="15.5">
      <c r="B594" s="58"/>
      <c r="C594" s="59"/>
      <c r="D594" s="60"/>
      <c r="E594" s="61"/>
      <c r="F594" s="61"/>
    </row>
    <row r="595" spans="2:6" ht="15.5">
      <c r="B595" s="58"/>
      <c r="C595" s="59"/>
      <c r="D595" s="60"/>
      <c r="E595" s="61"/>
      <c r="F595" s="61"/>
    </row>
    <row r="596" spans="2:6" ht="15.5">
      <c r="B596" s="58"/>
      <c r="C596" s="59"/>
      <c r="D596" s="60"/>
      <c r="E596" s="61"/>
      <c r="F596" s="61"/>
    </row>
    <row r="597" spans="2:6" ht="15.5">
      <c r="B597" s="58"/>
      <c r="C597" s="59"/>
      <c r="D597" s="60"/>
      <c r="E597" s="61"/>
      <c r="F597" s="61"/>
    </row>
    <row r="598" spans="2:6" ht="15.5">
      <c r="B598" s="58"/>
      <c r="C598" s="59"/>
      <c r="D598" s="60"/>
      <c r="E598" s="61"/>
      <c r="F598" s="61"/>
    </row>
    <row r="599" spans="2:6" ht="15.5">
      <c r="B599" s="58"/>
      <c r="C599" s="59"/>
      <c r="D599" s="60"/>
      <c r="E599" s="61"/>
      <c r="F599" s="61"/>
    </row>
    <row r="600" spans="2:6" ht="15.5">
      <c r="B600" s="58"/>
      <c r="C600" s="59"/>
      <c r="D600" s="60"/>
      <c r="E600" s="61"/>
      <c r="F600" s="61"/>
    </row>
    <row r="601" spans="2:6" ht="15.5">
      <c r="B601" s="58"/>
      <c r="C601" s="59"/>
      <c r="D601" s="60"/>
      <c r="E601" s="61"/>
      <c r="F601" s="61"/>
    </row>
    <row r="602" spans="2:6" ht="15.5">
      <c r="B602" s="58"/>
      <c r="C602" s="59"/>
      <c r="D602" s="60"/>
      <c r="E602" s="61"/>
      <c r="F602" s="61"/>
    </row>
    <row r="603" spans="2:6" ht="15.5">
      <c r="B603" s="58"/>
      <c r="C603" s="59"/>
      <c r="D603" s="60"/>
      <c r="E603" s="61"/>
      <c r="F603" s="61"/>
    </row>
    <row r="604" spans="2:6" ht="15.5">
      <c r="B604" s="58"/>
      <c r="C604" s="59"/>
      <c r="D604" s="60"/>
      <c r="E604" s="61"/>
      <c r="F604" s="61"/>
    </row>
    <row r="605" spans="2:6" ht="15.5">
      <c r="B605" s="58"/>
      <c r="C605" s="59"/>
      <c r="D605" s="60"/>
      <c r="E605" s="61"/>
      <c r="F605" s="61"/>
    </row>
    <row r="606" spans="2:6" ht="15.5">
      <c r="B606" s="58"/>
      <c r="C606" s="59"/>
      <c r="D606" s="60"/>
      <c r="E606" s="61"/>
      <c r="F606" s="61"/>
    </row>
    <row r="607" spans="2:6" ht="15.5">
      <c r="B607" s="58"/>
      <c r="C607" s="59"/>
      <c r="D607" s="60"/>
      <c r="E607" s="61"/>
      <c r="F607" s="61"/>
    </row>
    <row r="608" spans="2:6" ht="15.5">
      <c r="B608" s="58"/>
      <c r="C608" s="59"/>
      <c r="D608" s="60"/>
      <c r="E608" s="61"/>
      <c r="F608" s="61"/>
    </row>
    <row r="609" spans="2:6" ht="15.5">
      <c r="B609" s="58"/>
      <c r="C609" s="59"/>
      <c r="D609" s="60"/>
      <c r="E609" s="61"/>
      <c r="F609" s="61"/>
    </row>
    <row r="610" spans="2:6" ht="15.5">
      <c r="B610" s="58"/>
      <c r="C610" s="59"/>
      <c r="D610" s="60"/>
      <c r="E610" s="61"/>
      <c r="F610" s="61"/>
    </row>
    <row r="611" spans="2:6" ht="15.5">
      <c r="B611" s="58"/>
      <c r="C611" s="59"/>
      <c r="D611" s="60"/>
      <c r="E611" s="61"/>
      <c r="F611" s="61"/>
    </row>
    <row r="612" spans="2:6" ht="15.5">
      <c r="B612" s="58"/>
      <c r="C612" s="59"/>
      <c r="D612" s="60"/>
      <c r="E612" s="61"/>
      <c r="F612" s="61"/>
    </row>
    <row r="613" spans="2:6" ht="15.5">
      <c r="B613" s="58"/>
      <c r="C613" s="59"/>
      <c r="D613" s="60"/>
      <c r="E613" s="61"/>
      <c r="F613" s="61"/>
    </row>
    <row r="614" spans="2:6" ht="15.5">
      <c r="B614" s="58"/>
      <c r="C614" s="59"/>
      <c r="D614" s="60"/>
      <c r="E614" s="61"/>
      <c r="F614" s="61"/>
    </row>
    <row r="615" spans="2:6" ht="15.5">
      <c r="B615" s="58"/>
      <c r="C615" s="59"/>
      <c r="D615" s="60"/>
      <c r="E615" s="61"/>
      <c r="F615" s="61"/>
    </row>
    <row r="616" spans="2:6" ht="15.5">
      <c r="B616" s="58"/>
      <c r="C616" s="59"/>
      <c r="D616" s="60"/>
      <c r="E616" s="61"/>
      <c r="F616" s="61"/>
    </row>
    <row r="617" spans="2:6" ht="15.5">
      <c r="B617" s="58"/>
      <c r="C617" s="59"/>
      <c r="D617" s="60"/>
      <c r="E617" s="61"/>
      <c r="F617" s="61"/>
    </row>
    <row r="618" spans="2:6" ht="15.5">
      <c r="B618" s="58"/>
      <c r="C618" s="59"/>
      <c r="D618" s="60"/>
      <c r="E618" s="61"/>
      <c r="F618" s="61"/>
    </row>
    <row r="619" spans="2:6" ht="15.5">
      <c r="B619" s="58"/>
      <c r="C619" s="59"/>
      <c r="D619" s="60"/>
      <c r="E619" s="61"/>
      <c r="F619" s="61"/>
    </row>
    <row r="620" spans="2:6" ht="15.5">
      <c r="B620" s="58"/>
      <c r="C620" s="59"/>
      <c r="D620" s="60"/>
      <c r="E620" s="61"/>
      <c r="F620" s="61"/>
    </row>
    <row r="621" spans="2:6" ht="15.5">
      <c r="B621" s="58"/>
      <c r="C621" s="59"/>
      <c r="D621" s="60"/>
      <c r="E621" s="61"/>
      <c r="F621" s="61"/>
    </row>
    <row r="622" spans="2:6" ht="15.5">
      <c r="B622" s="58"/>
      <c r="C622" s="59"/>
      <c r="D622" s="60"/>
      <c r="E622" s="61"/>
      <c r="F622" s="61"/>
    </row>
    <row r="623" spans="2:6" ht="15.5">
      <c r="B623" s="58"/>
      <c r="C623" s="59"/>
      <c r="D623" s="60"/>
      <c r="E623" s="61"/>
      <c r="F623" s="61"/>
    </row>
    <row r="624" spans="2:6" ht="15.5">
      <c r="B624" s="58"/>
      <c r="C624" s="59"/>
      <c r="D624" s="60"/>
      <c r="E624" s="61"/>
      <c r="F624" s="61"/>
    </row>
    <row r="625" spans="2:6" ht="15.5">
      <c r="B625" s="58"/>
      <c r="C625" s="59"/>
      <c r="D625" s="60"/>
      <c r="E625" s="61"/>
      <c r="F625" s="61"/>
    </row>
    <row r="626" spans="2:6" ht="15.5">
      <c r="B626" s="58"/>
      <c r="C626" s="59"/>
      <c r="D626" s="60"/>
      <c r="E626" s="61"/>
      <c r="F626" s="61"/>
    </row>
    <row r="627" spans="2:6" ht="15.5">
      <c r="B627" s="58"/>
      <c r="C627" s="59"/>
      <c r="D627" s="60"/>
      <c r="E627" s="61"/>
      <c r="F627" s="61"/>
    </row>
    <row r="628" spans="2:6" ht="15.5">
      <c r="B628" s="58"/>
      <c r="C628" s="59"/>
      <c r="D628" s="60"/>
      <c r="E628" s="61"/>
      <c r="F628" s="61"/>
    </row>
    <row r="629" spans="2:6" ht="15.5">
      <c r="B629" s="58"/>
      <c r="C629" s="59"/>
      <c r="D629" s="60"/>
      <c r="E629" s="61"/>
      <c r="F629" s="61"/>
    </row>
    <row r="630" spans="2:6" ht="15.5">
      <c r="B630" s="58"/>
      <c r="C630" s="59"/>
      <c r="D630" s="60"/>
      <c r="E630" s="61"/>
      <c r="F630" s="61"/>
    </row>
    <row r="631" spans="2:6" ht="15.5">
      <c r="B631" s="58"/>
      <c r="C631" s="59"/>
      <c r="D631" s="60"/>
      <c r="E631" s="61"/>
      <c r="F631" s="61"/>
    </row>
    <row r="632" spans="2:6" ht="15.5">
      <c r="B632" s="58"/>
      <c r="C632" s="59"/>
      <c r="D632" s="60"/>
      <c r="E632" s="61"/>
      <c r="F632" s="61"/>
    </row>
    <row r="633" spans="2:6" ht="15.5">
      <c r="B633" s="58"/>
      <c r="C633" s="59"/>
      <c r="D633" s="60"/>
      <c r="E633" s="61"/>
      <c r="F633" s="61"/>
    </row>
    <row r="634" spans="2:6" ht="15.5">
      <c r="B634" s="58"/>
      <c r="C634" s="59"/>
      <c r="D634" s="60"/>
      <c r="E634" s="61"/>
      <c r="F634" s="61"/>
    </row>
    <row r="635" spans="2:6" ht="15.5">
      <c r="B635" s="58"/>
      <c r="C635" s="59"/>
      <c r="D635" s="60"/>
      <c r="E635" s="61"/>
      <c r="F635" s="61"/>
    </row>
    <row r="636" spans="2:6" ht="15.5">
      <c r="B636" s="58"/>
      <c r="C636" s="59"/>
      <c r="D636" s="60"/>
      <c r="E636" s="61"/>
      <c r="F636" s="61"/>
    </row>
    <row r="637" spans="2:6" ht="15.5">
      <c r="B637" s="58"/>
      <c r="C637" s="59"/>
      <c r="D637" s="60"/>
      <c r="E637" s="61"/>
      <c r="F637" s="61"/>
    </row>
    <row r="638" spans="2:6" ht="15.5">
      <c r="B638" s="58"/>
      <c r="C638" s="59"/>
      <c r="D638" s="60"/>
      <c r="E638" s="61"/>
      <c r="F638" s="61"/>
    </row>
    <row r="639" spans="2:6" ht="15.5">
      <c r="B639" s="58"/>
      <c r="C639" s="59"/>
      <c r="D639" s="60"/>
      <c r="E639" s="61"/>
      <c r="F639" s="61"/>
    </row>
    <row r="640" spans="2:6" ht="15.5">
      <c r="B640" s="58"/>
      <c r="C640" s="59"/>
      <c r="D640" s="60"/>
      <c r="E640" s="61"/>
      <c r="F640" s="61"/>
    </row>
    <row r="641" spans="2:6" ht="15.5">
      <c r="B641" s="58"/>
      <c r="C641" s="59"/>
      <c r="D641" s="60"/>
      <c r="E641" s="61"/>
      <c r="F641" s="61"/>
    </row>
    <row r="642" spans="2:6" ht="15.5">
      <c r="B642" s="58"/>
      <c r="C642" s="59"/>
      <c r="D642" s="60"/>
      <c r="E642" s="61"/>
      <c r="F642" s="61"/>
    </row>
    <row r="643" spans="2:6" ht="15.5">
      <c r="B643" s="58"/>
      <c r="C643" s="59"/>
      <c r="D643" s="60"/>
      <c r="E643" s="61"/>
      <c r="F643" s="61"/>
    </row>
    <row r="644" spans="2:6" ht="15.5">
      <c r="B644" s="58"/>
      <c r="C644" s="59"/>
      <c r="D644" s="60"/>
      <c r="E644" s="61"/>
      <c r="F644" s="61"/>
    </row>
    <row r="645" spans="2:6" ht="15.5">
      <c r="B645" s="58"/>
      <c r="C645" s="59"/>
      <c r="D645" s="60"/>
      <c r="E645" s="61"/>
      <c r="F645" s="61"/>
    </row>
    <row r="646" spans="2:6" ht="15.5">
      <c r="B646" s="58"/>
      <c r="C646" s="59"/>
      <c r="D646" s="60"/>
      <c r="E646" s="61"/>
      <c r="F646" s="61"/>
    </row>
    <row r="647" spans="2:6" ht="15.5">
      <c r="B647" s="58"/>
      <c r="C647" s="59"/>
      <c r="D647" s="60"/>
      <c r="E647" s="61"/>
      <c r="F647" s="61"/>
    </row>
    <row r="648" spans="2:6" ht="15.5">
      <c r="B648" s="58"/>
      <c r="C648" s="59"/>
      <c r="D648" s="60"/>
      <c r="E648" s="61"/>
      <c r="F648" s="61"/>
    </row>
    <row r="649" spans="2:6" ht="15.5">
      <c r="B649" s="58"/>
      <c r="C649" s="59"/>
      <c r="D649" s="60"/>
      <c r="E649" s="61"/>
      <c r="F649" s="61"/>
    </row>
    <row r="650" spans="2:6" ht="15.5">
      <c r="B650" s="58"/>
      <c r="C650" s="59"/>
      <c r="D650" s="60"/>
      <c r="E650" s="61"/>
      <c r="F650" s="61"/>
    </row>
    <row r="651" spans="2:6" ht="15.5">
      <c r="B651" s="58"/>
      <c r="C651" s="59"/>
      <c r="D651" s="60"/>
      <c r="E651" s="61"/>
      <c r="F651" s="61"/>
    </row>
    <row r="652" spans="2:6" ht="15.5">
      <c r="B652" s="58"/>
      <c r="C652" s="59"/>
      <c r="D652" s="60"/>
      <c r="E652" s="61"/>
      <c r="F652" s="61"/>
    </row>
    <row r="653" spans="2:6" ht="15.5">
      <c r="B653" s="58"/>
      <c r="C653" s="59"/>
      <c r="D653" s="60"/>
      <c r="E653" s="61"/>
      <c r="F653" s="61"/>
    </row>
    <row r="654" spans="2:6" ht="15.5">
      <c r="B654" s="58"/>
      <c r="C654" s="59"/>
      <c r="D654" s="60"/>
      <c r="E654" s="61"/>
      <c r="F654" s="61"/>
    </row>
    <row r="655" spans="2:6" ht="15.5">
      <c r="B655" s="58"/>
      <c r="C655" s="59"/>
      <c r="D655" s="60"/>
      <c r="E655" s="61"/>
      <c r="F655" s="61"/>
    </row>
    <row r="656" spans="2:6" ht="15.5">
      <c r="B656" s="58"/>
      <c r="C656" s="59"/>
      <c r="D656" s="60"/>
      <c r="E656" s="61"/>
      <c r="F656" s="61"/>
    </row>
    <row r="657" spans="2:6" ht="15.5">
      <c r="B657" s="58"/>
      <c r="C657" s="59"/>
      <c r="D657" s="60"/>
      <c r="E657" s="61"/>
      <c r="F657" s="61"/>
    </row>
    <row r="658" spans="2:6" ht="15.5">
      <c r="B658" s="58"/>
      <c r="C658" s="59"/>
      <c r="D658" s="60"/>
      <c r="E658" s="61"/>
      <c r="F658" s="61"/>
    </row>
    <row r="659" spans="2:6" ht="15.5">
      <c r="B659" s="58"/>
      <c r="C659" s="59"/>
      <c r="D659" s="60"/>
      <c r="E659" s="61"/>
      <c r="F659" s="61"/>
    </row>
    <row r="660" spans="2:6" ht="15.5">
      <c r="B660" s="58"/>
      <c r="C660" s="59"/>
      <c r="D660" s="60"/>
      <c r="E660" s="61"/>
      <c r="F660" s="61"/>
    </row>
    <row r="661" spans="2:6" ht="15.5">
      <c r="B661" s="58"/>
      <c r="C661" s="59"/>
      <c r="D661" s="60"/>
      <c r="E661" s="61"/>
      <c r="F661" s="61"/>
    </row>
    <row r="662" spans="2:6" ht="15.5">
      <c r="B662" s="58"/>
      <c r="C662" s="59"/>
      <c r="D662" s="60"/>
      <c r="E662" s="61"/>
      <c r="F662" s="61"/>
    </row>
    <row r="663" spans="2:6" ht="15.5">
      <c r="B663" s="58"/>
      <c r="C663" s="59"/>
      <c r="D663" s="60"/>
      <c r="E663" s="61"/>
      <c r="F663" s="61"/>
    </row>
    <row r="664" spans="2:6" ht="15.5">
      <c r="B664" s="58"/>
      <c r="C664" s="59"/>
      <c r="D664" s="60"/>
      <c r="E664" s="61"/>
      <c r="F664" s="61"/>
    </row>
    <row r="665" spans="2:6" ht="15.5">
      <c r="B665" s="58"/>
      <c r="C665" s="59"/>
      <c r="D665" s="60"/>
      <c r="E665" s="61"/>
      <c r="F665" s="61"/>
    </row>
    <row r="666" spans="2:6" ht="15.5">
      <c r="B666" s="58"/>
      <c r="C666" s="59"/>
      <c r="D666" s="60"/>
      <c r="E666" s="61"/>
      <c r="F666" s="61"/>
    </row>
    <row r="667" spans="2:6" ht="15.5">
      <c r="B667" s="58"/>
      <c r="C667" s="59"/>
      <c r="D667" s="60"/>
      <c r="E667" s="61"/>
      <c r="F667" s="61"/>
    </row>
    <row r="668" spans="2:6" ht="15.5">
      <c r="B668" s="58"/>
      <c r="C668" s="59"/>
      <c r="D668" s="60"/>
      <c r="E668" s="61"/>
      <c r="F668" s="61"/>
    </row>
    <row r="669" spans="2:6" ht="15.5">
      <c r="B669" s="58"/>
      <c r="C669" s="59"/>
      <c r="D669" s="60"/>
      <c r="E669" s="61"/>
      <c r="F669" s="61"/>
    </row>
    <row r="670" spans="2:6" ht="15.5">
      <c r="B670" s="58"/>
      <c r="C670" s="59"/>
      <c r="D670" s="60"/>
      <c r="E670" s="61"/>
      <c r="F670" s="61"/>
    </row>
    <row r="671" spans="2:6" ht="15.5">
      <c r="B671" s="58"/>
      <c r="C671" s="59"/>
      <c r="D671" s="60"/>
      <c r="E671" s="61"/>
      <c r="F671" s="61"/>
    </row>
    <row r="672" spans="2:6" ht="15.5">
      <c r="B672" s="58"/>
      <c r="C672" s="59"/>
      <c r="D672" s="60"/>
      <c r="E672" s="61"/>
      <c r="F672" s="61"/>
    </row>
    <row r="673" spans="2:6" ht="15.5">
      <c r="B673" s="58"/>
      <c r="C673" s="59"/>
      <c r="D673" s="60"/>
      <c r="E673" s="61"/>
      <c r="F673" s="61"/>
    </row>
    <row r="674" spans="2:6" ht="15.5">
      <c r="B674" s="58"/>
      <c r="C674" s="59"/>
      <c r="D674" s="60"/>
      <c r="E674" s="61"/>
      <c r="F674" s="61"/>
    </row>
    <row r="675" spans="2:6" ht="15.5">
      <c r="B675" s="58"/>
      <c r="C675" s="59"/>
      <c r="D675" s="60"/>
      <c r="E675" s="61"/>
      <c r="F675" s="61"/>
    </row>
    <row r="676" spans="2:6" ht="15.5">
      <c r="B676" s="58"/>
      <c r="C676" s="59"/>
      <c r="D676" s="60"/>
      <c r="E676" s="61"/>
      <c r="F676" s="61"/>
    </row>
    <row r="677" spans="2:6" ht="15.5">
      <c r="B677" s="58"/>
      <c r="C677" s="59"/>
      <c r="D677" s="60"/>
      <c r="E677" s="61"/>
      <c r="F677" s="61"/>
    </row>
    <row r="678" spans="2:6" ht="15.5">
      <c r="B678" s="58"/>
      <c r="C678" s="59"/>
      <c r="D678" s="60"/>
      <c r="E678" s="61"/>
      <c r="F678" s="61"/>
    </row>
    <row r="679" spans="2:6" ht="15.5">
      <c r="B679" s="58"/>
      <c r="C679" s="59"/>
      <c r="D679" s="60"/>
      <c r="E679" s="61"/>
      <c r="F679" s="61"/>
    </row>
    <row r="680" spans="2:6" ht="15.5">
      <c r="B680" s="58"/>
      <c r="C680" s="59"/>
      <c r="D680" s="60"/>
      <c r="E680" s="61"/>
      <c r="F680" s="61"/>
    </row>
    <row r="681" spans="2:6" ht="15.5">
      <c r="B681" s="58"/>
      <c r="C681" s="59"/>
      <c r="D681" s="60"/>
      <c r="E681" s="61"/>
      <c r="F681" s="61"/>
    </row>
    <row r="682" spans="2:6" ht="15.5">
      <c r="B682" s="58"/>
      <c r="C682" s="59"/>
      <c r="D682" s="60"/>
      <c r="E682" s="61"/>
      <c r="F682" s="61"/>
    </row>
    <row r="683" spans="2:6" ht="15.5">
      <c r="B683" s="58"/>
      <c r="C683" s="59"/>
      <c r="D683" s="60"/>
      <c r="E683" s="61"/>
      <c r="F683" s="61"/>
    </row>
    <row r="684" spans="2:6" ht="15.5">
      <c r="B684" s="58"/>
      <c r="C684" s="59"/>
      <c r="D684" s="60"/>
      <c r="E684" s="61"/>
      <c r="F684" s="61"/>
    </row>
    <row r="685" spans="2:6" ht="15.5">
      <c r="B685" s="58"/>
      <c r="C685" s="59"/>
      <c r="D685" s="60"/>
      <c r="E685" s="61"/>
      <c r="F685" s="61"/>
    </row>
    <row r="686" spans="2:6" ht="15.5">
      <c r="B686" s="58"/>
      <c r="C686" s="59"/>
      <c r="D686" s="60"/>
      <c r="E686" s="61"/>
      <c r="F686" s="61"/>
    </row>
    <row r="687" spans="2:6" ht="15.5">
      <c r="B687" s="58"/>
      <c r="C687" s="59"/>
      <c r="D687" s="60"/>
      <c r="E687" s="61"/>
      <c r="F687" s="61"/>
    </row>
    <row r="688" spans="2:6" ht="15.5">
      <c r="B688" s="58"/>
      <c r="C688" s="59"/>
      <c r="D688" s="60"/>
      <c r="E688" s="61"/>
      <c r="F688" s="61"/>
    </row>
    <row r="689" spans="2:6" ht="15.5">
      <c r="B689" s="58"/>
      <c r="C689" s="59"/>
      <c r="D689" s="60"/>
      <c r="E689" s="61"/>
      <c r="F689" s="61"/>
    </row>
    <row r="690" spans="2:6" ht="15.5">
      <c r="B690" s="58"/>
      <c r="C690" s="59"/>
      <c r="D690" s="60"/>
      <c r="E690" s="61"/>
      <c r="F690" s="61"/>
    </row>
    <row r="691" spans="2:6" ht="15.5">
      <c r="B691" s="58"/>
      <c r="C691" s="59"/>
      <c r="D691" s="60"/>
      <c r="E691" s="61"/>
      <c r="F691" s="61"/>
    </row>
    <row r="692" spans="2:6" ht="15.5">
      <c r="B692" s="58"/>
      <c r="C692" s="59"/>
      <c r="D692" s="60"/>
      <c r="E692" s="61"/>
      <c r="F692" s="61"/>
    </row>
    <row r="693" spans="2:6" ht="15.5">
      <c r="B693" s="58"/>
      <c r="C693" s="59"/>
      <c r="D693" s="60"/>
      <c r="E693" s="61"/>
      <c r="F693" s="61"/>
    </row>
    <row r="694" spans="2:6" ht="15.5">
      <c r="B694" s="58"/>
      <c r="C694" s="59"/>
      <c r="D694" s="60"/>
      <c r="E694" s="61"/>
      <c r="F694" s="61"/>
    </row>
    <row r="695" spans="2:6" ht="15.5">
      <c r="B695" s="58"/>
      <c r="C695" s="59"/>
      <c r="D695" s="60"/>
      <c r="E695" s="61"/>
      <c r="F695" s="61"/>
    </row>
    <row r="696" spans="2:6" ht="15.5">
      <c r="B696" s="58"/>
      <c r="C696" s="59"/>
      <c r="D696" s="60"/>
      <c r="E696" s="61"/>
      <c r="F696" s="61"/>
    </row>
    <row r="697" spans="2:6" ht="15.5">
      <c r="B697" s="58"/>
      <c r="C697" s="59"/>
      <c r="D697" s="60"/>
      <c r="E697" s="61"/>
      <c r="F697" s="61"/>
    </row>
    <row r="698" spans="2:6" ht="15.5">
      <c r="B698" s="58"/>
      <c r="C698" s="59"/>
      <c r="D698" s="60"/>
      <c r="E698" s="61"/>
      <c r="F698" s="61"/>
    </row>
    <row r="699" spans="2:6" ht="15.5">
      <c r="B699" s="58"/>
      <c r="C699" s="59"/>
      <c r="D699" s="60"/>
      <c r="E699" s="61"/>
      <c r="F699" s="61"/>
    </row>
    <row r="700" spans="2:6" ht="15.5">
      <c r="B700" s="58"/>
      <c r="C700" s="59"/>
      <c r="D700" s="60"/>
      <c r="E700" s="61"/>
      <c r="F700" s="61"/>
    </row>
    <row r="701" spans="2:6" ht="15.5">
      <c r="B701" s="58"/>
      <c r="C701" s="59"/>
      <c r="D701" s="60"/>
      <c r="E701" s="61"/>
      <c r="F701" s="61"/>
    </row>
    <row r="702" spans="2:6" ht="15.5">
      <c r="B702" s="58"/>
      <c r="C702" s="59"/>
      <c r="D702" s="60"/>
      <c r="E702" s="61"/>
      <c r="F702" s="61"/>
    </row>
    <row r="703" spans="2:6" ht="15.5">
      <c r="B703" s="58"/>
      <c r="C703" s="59"/>
      <c r="D703" s="60"/>
      <c r="E703" s="61"/>
      <c r="F703" s="61"/>
    </row>
    <row r="704" spans="2:6" ht="15.5">
      <c r="B704" s="58"/>
      <c r="C704" s="59"/>
      <c r="D704" s="60"/>
      <c r="E704" s="61"/>
      <c r="F704" s="61"/>
    </row>
    <row r="705" spans="2:6" ht="15.5">
      <c r="B705" s="58"/>
      <c r="C705" s="59"/>
      <c r="D705" s="60"/>
      <c r="E705" s="61"/>
      <c r="F705" s="61"/>
    </row>
    <row r="706" spans="2:6" ht="15.5">
      <c r="B706" s="58"/>
      <c r="C706" s="59"/>
      <c r="D706" s="60"/>
      <c r="E706" s="61"/>
      <c r="F706" s="61"/>
    </row>
    <row r="707" spans="2:6" ht="15.5">
      <c r="B707" s="58"/>
      <c r="C707" s="59"/>
      <c r="D707" s="60"/>
      <c r="E707" s="61"/>
      <c r="F707" s="61"/>
    </row>
    <row r="708" spans="2:6" ht="15.5">
      <c r="B708" s="58"/>
      <c r="C708" s="59"/>
      <c r="D708" s="60"/>
      <c r="E708" s="61"/>
      <c r="F708" s="61"/>
    </row>
    <row r="709" spans="2:6" ht="15.5">
      <c r="B709" s="58"/>
      <c r="C709" s="59"/>
      <c r="D709" s="60"/>
      <c r="E709" s="61"/>
      <c r="F709" s="61"/>
    </row>
    <row r="710" spans="2:6" ht="15.5">
      <c r="B710" s="58"/>
      <c r="C710" s="59"/>
      <c r="D710" s="60"/>
      <c r="E710" s="61"/>
      <c r="F710" s="61"/>
    </row>
    <row r="711" spans="2:6" ht="15.5">
      <c r="B711" s="58"/>
      <c r="C711" s="59"/>
      <c r="D711" s="60"/>
      <c r="E711" s="61"/>
      <c r="F711" s="61"/>
    </row>
    <row r="712" spans="2:6" ht="15.5">
      <c r="B712" s="58"/>
      <c r="C712" s="59"/>
      <c r="D712" s="60"/>
      <c r="E712" s="61"/>
      <c r="F712" s="61"/>
    </row>
    <row r="713" spans="2:6" ht="15.5">
      <c r="B713" s="58"/>
      <c r="C713" s="59"/>
      <c r="D713" s="60"/>
      <c r="E713" s="61"/>
      <c r="F713" s="61"/>
    </row>
    <row r="714" spans="2:6" ht="15.5">
      <c r="B714" s="58"/>
      <c r="C714" s="59"/>
      <c r="D714" s="60"/>
      <c r="E714" s="61"/>
      <c r="F714" s="61"/>
    </row>
    <row r="715" spans="2:6" ht="15.5">
      <c r="B715" s="58"/>
      <c r="C715" s="59"/>
      <c r="D715" s="60"/>
      <c r="E715" s="61"/>
      <c r="F715" s="61"/>
    </row>
    <row r="716" spans="2:6" ht="15.5">
      <c r="B716" s="58"/>
      <c r="C716" s="59"/>
      <c r="D716" s="60"/>
      <c r="E716" s="61"/>
      <c r="F716" s="61"/>
    </row>
    <row r="717" spans="2:6" ht="15.5">
      <c r="B717" s="58"/>
      <c r="C717" s="59"/>
      <c r="D717" s="60"/>
      <c r="E717" s="61"/>
      <c r="F717" s="61"/>
    </row>
    <row r="718" spans="2:6" ht="15.5">
      <c r="B718" s="58"/>
      <c r="C718" s="59"/>
      <c r="D718" s="60"/>
      <c r="E718" s="61"/>
      <c r="F718" s="61"/>
    </row>
    <row r="719" spans="2:6" ht="15.5">
      <c r="B719" s="58"/>
      <c r="C719" s="59"/>
      <c r="D719" s="60"/>
      <c r="E719" s="61"/>
      <c r="F719" s="61"/>
    </row>
    <row r="720" spans="2:6" ht="15.5">
      <c r="B720" s="58"/>
      <c r="C720" s="59"/>
      <c r="D720" s="60"/>
      <c r="E720" s="61"/>
      <c r="F720" s="61"/>
    </row>
    <row r="721" spans="2:6" ht="15.5">
      <c r="B721" s="58"/>
      <c r="C721" s="59"/>
      <c r="D721" s="60"/>
      <c r="E721" s="61"/>
      <c r="F721" s="61"/>
    </row>
    <row r="722" spans="2:6" ht="15.5">
      <c r="B722" s="58"/>
      <c r="C722" s="59"/>
      <c r="D722" s="60"/>
      <c r="E722" s="61"/>
      <c r="F722" s="61"/>
    </row>
    <row r="723" spans="2:6" ht="15.5">
      <c r="B723" s="58"/>
      <c r="C723" s="59"/>
      <c r="D723" s="60"/>
      <c r="E723" s="61"/>
      <c r="F723" s="61"/>
    </row>
    <row r="724" spans="2:6" ht="15.5">
      <c r="B724" s="58"/>
      <c r="C724" s="59"/>
      <c r="D724" s="60"/>
      <c r="E724" s="61"/>
      <c r="F724" s="61"/>
    </row>
    <row r="725" spans="2:6" ht="15.5">
      <c r="B725" s="58"/>
      <c r="C725" s="59"/>
      <c r="D725" s="60"/>
      <c r="E725" s="61"/>
      <c r="F725" s="61"/>
    </row>
    <row r="726" spans="2:6" ht="15.5">
      <c r="B726" s="58"/>
      <c r="C726" s="59"/>
      <c r="D726" s="60"/>
      <c r="E726" s="61"/>
      <c r="F726" s="61"/>
    </row>
    <row r="727" spans="2:6" ht="15.5">
      <c r="B727" s="58"/>
      <c r="C727" s="59"/>
      <c r="D727" s="60"/>
      <c r="E727" s="61"/>
      <c r="F727" s="61"/>
    </row>
    <row r="728" spans="2:6" ht="15.5">
      <c r="B728" s="58"/>
      <c r="C728" s="59"/>
      <c r="D728" s="60"/>
      <c r="E728" s="61"/>
      <c r="F728" s="61"/>
    </row>
    <row r="729" spans="2:6" ht="15.5">
      <c r="B729" s="58"/>
      <c r="C729" s="59"/>
      <c r="D729" s="60"/>
      <c r="E729" s="61"/>
      <c r="F729" s="61"/>
    </row>
    <row r="730" spans="2:6" ht="15.5">
      <c r="B730" s="58"/>
      <c r="C730" s="59"/>
      <c r="D730" s="60"/>
      <c r="E730" s="61"/>
      <c r="F730" s="61"/>
    </row>
    <row r="731" spans="2:6" ht="15.5">
      <c r="B731" s="58"/>
      <c r="C731" s="59"/>
      <c r="D731" s="60"/>
      <c r="E731" s="61"/>
      <c r="F731" s="61"/>
    </row>
    <row r="732" spans="2:6" ht="15.5">
      <c r="B732" s="58"/>
      <c r="C732" s="59"/>
      <c r="D732" s="60"/>
      <c r="E732" s="61"/>
      <c r="F732" s="61"/>
    </row>
    <row r="733" spans="2:6" ht="15.5">
      <c r="B733" s="58"/>
      <c r="C733" s="59"/>
      <c r="D733" s="60"/>
      <c r="E733" s="61"/>
      <c r="F733" s="61"/>
    </row>
    <row r="734" spans="2:6" ht="15.5">
      <c r="B734" s="58"/>
      <c r="C734" s="59"/>
      <c r="D734" s="60"/>
      <c r="E734" s="61"/>
      <c r="F734" s="61"/>
    </row>
    <row r="735" spans="2:6" ht="15.5">
      <c r="B735" s="58"/>
      <c r="C735" s="59"/>
      <c r="D735" s="60"/>
      <c r="E735" s="61"/>
      <c r="F735" s="61"/>
    </row>
    <row r="736" spans="2:6" ht="15.5">
      <c r="B736" s="58"/>
      <c r="C736" s="59"/>
      <c r="D736" s="60"/>
      <c r="E736" s="61"/>
      <c r="F736" s="61"/>
    </row>
    <row r="737" spans="2:6" ht="15.5">
      <c r="B737" s="58"/>
      <c r="C737" s="59"/>
      <c r="D737" s="60"/>
      <c r="E737" s="61"/>
      <c r="F737" s="61"/>
    </row>
    <row r="738" spans="2:6" ht="15.5">
      <c r="B738" s="58"/>
      <c r="C738" s="59"/>
      <c r="D738" s="60"/>
      <c r="E738" s="61"/>
      <c r="F738" s="61"/>
    </row>
    <row r="739" spans="2:6" ht="15.5">
      <c r="B739" s="58"/>
      <c r="C739" s="59"/>
      <c r="D739" s="60"/>
      <c r="E739" s="61"/>
      <c r="F739" s="61"/>
    </row>
    <row r="740" spans="2:6" ht="15.5">
      <c r="B740" s="58"/>
      <c r="C740" s="59"/>
      <c r="D740" s="60"/>
      <c r="E740" s="61"/>
      <c r="F740" s="61"/>
    </row>
    <row r="741" spans="2:6" ht="15.5">
      <c r="B741" s="58"/>
      <c r="C741" s="59"/>
      <c r="D741" s="60"/>
      <c r="E741" s="61"/>
      <c r="F741" s="61"/>
    </row>
    <row r="742" spans="2:6" ht="15.5">
      <c r="B742" s="58"/>
      <c r="C742" s="59"/>
      <c r="D742" s="60"/>
      <c r="E742" s="61"/>
      <c r="F742" s="61"/>
    </row>
    <row r="743" spans="2:6" ht="15.5">
      <c r="B743" s="58"/>
      <c r="C743" s="59"/>
      <c r="D743" s="60"/>
      <c r="E743" s="61"/>
      <c r="F743" s="61"/>
    </row>
    <row r="744" spans="2:6" ht="15.5">
      <c r="B744" s="58"/>
      <c r="C744" s="59"/>
      <c r="D744" s="60"/>
      <c r="E744" s="61"/>
      <c r="F744" s="61"/>
    </row>
    <row r="745" spans="2:6" ht="15.5">
      <c r="B745" s="58"/>
      <c r="C745" s="59"/>
      <c r="D745" s="60"/>
      <c r="E745" s="61"/>
      <c r="F745" s="61"/>
    </row>
    <row r="746" spans="2:6" ht="15.5">
      <c r="B746" s="58"/>
      <c r="C746" s="59"/>
      <c r="D746" s="60"/>
      <c r="E746" s="61"/>
      <c r="F746" s="61"/>
    </row>
    <row r="747" spans="2:6" ht="15.5">
      <c r="B747" s="58"/>
      <c r="C747" s="59"/>
      <c r="D747" s="60"/>
      <c r="E747" s="61"/>
      <c r="F747" s="61"/>
    </row>
    <row r="748" spans="2:6" ht="15.5">
      <c r="B748" s="58"/>
      <c r="C748" s="59"/>
      <c r="D748" s="60"/>
      <c r="E748" s="61"/>
      <c r="F748" s="61"/>
    </row>
    <row r="749" spans="2:6" ht="15.5">
      <c r="B749" s="58"/>
      <c r="C749" s="59"/>
      <c r="D749" s="60"/>
      <c r="E749" s="61"/>
      <c r="F749" s="61"/>
    </row>
    <row r="750" spans="2:6" ht="15.5">
      <c r="B750" s="58"/>
      <c r="C750" s="59"/>
      <c r="D750" s="60"/>
      <c r="E750" s="61"/>
      <c r="F750" s="61"/>
    </row>
    <row r="751" spans="2:6" ht="15.5">
      <c r="B751" s="58"/>
      <c r="C751" s="59"/>
      <c r="D751" s="60"/>
      <c r="E751" s="61"/>
      <c r="F751" s="61"/>
    </row>
    <row r="752" spans="2:6" ht="15.5">
      <c r="B752" s="58"/>
      <c r="C752" s="59"/>
      <c r="D752" s="60"/>
      <c r="E752" s="61"/>
      <c r="F752" s="61"/>
    </row>
    <row r="753" spans="2:6" ht="15.5">
      <c r="B753" s="58"/>
      <c r="C753" s="59"/>
      <c r="D753" s="60"/>
      <c r="E753" s="61"/>
      <c r="F753" s="61"/>
    </row>
    <row r="754" spans="2:6" ht="15.5">
      <c r="B754" s="58"/>
      <c r="C754" s="59"/>
      <c r="D754" s="60"/>
      <c r="E754" s="61"/>
      <c r="F754" s="61"/>
    </row>
    <row r="755" spans="2:6" ht="15.5">
      <c r="B755" s="58"/>
      <c r="C755" s="59"/>
      <c r="D755" s="60"/>
      <c r="E755" s="61"/>
      <c r="F755" s="61"/>
    </row>
    <row r="756" spans="2:6" ht="15.5">
      <c r="B756" s="58"/>
      <c r="C756" s="59"/>
      <c r="D756" s="60"/>
      <c r="E756" s="61"/>
      <c r="F756" s="61"/>
    </row>
    <row r="757" spans="2:6" ht="15.5">
      <c r="B757" s="58"/>
      <c r="C757" s="59"/>
      <c r="D757" s="60"/>
      <c r="E757" s="61"/>
      <c r="F757" s="61"/>
    </row>
    <row r="758" spans="2:6" ht="15.5">
      <c r="B758" s="58"/>
      <c r="C758" s="59"/>
      <c r="D758" s="60"/>
      <c r="E758" s="61"/>
      <c r="F758" s="61"/>
    </row>
    <row r="759" spans="2:6" ht="15.5">
      <c r="B759" s="58"/>
      <c r="C759" s="59"/>
      <c r="D759" s="60"/>
      <c r="E759" s="61"/>
      <c r="F759" s="61"/>
    </row>
    <row r="760" spans="2:6" ht="15.5">
      <c r="B760" s="58"/>
      <c r="C760" s="59"/>
      <c r="D760" s="60"/>
      <c r="E760" s="61"/>
      <c r="F760" s="61"/>
    </row>
    <row r="761" spans="2:6" ht="15.5">
      <c r="B761" s="58"/>
      <c r="C761" s="59"/>
      <c r="D761" s="60"/>
      <c r="E761" s="61"/>
      <c r="F761" s="61"/>
    </row>
    <row r="762" spans="2:6" ht="15.5">
      <c r="B762" s="58"/>
      <c r="C762" s="59"/>
      <c r="D762" s="60"/>
      <c r="E762" s="61"/>
      <c r="F762" s="61"/>
    </row>
    <row r="763" spans="2:6" ht="15.5">
      <c r="B763" s="58"/>
      <c r="C763" s="59"/>
      <c r="D763" s="60"/>
      <c r="E763" s="61"/>
      <c r="F763" s="61"/>
    </row>
    <row r="764" spans="2:6" ht="15.5">
      <c r="B764" s="58"/>
      <c r="C764" s="59"/>
      <c r="D764" s="60"/>
      <c r="E764" s="61"/>
      <c r="F764" s="61"/>
    </row>
    <row r="765" spans="2:6" ht="15.5">
      <c r="B765" s="58"/>
      <c r="C765" s="59"/>
      <c r="D765" s="60"/>
      <c r="E765" s="61"/>
      <c r="F765" s="61"/>
    </row>
    <row r="766" spans="2:6" ht="15.5">
      <c r="B766" s="58"/>
      <c r="C766" s="59"/>
      <c r="D766" s="60"/>
      <c r="E766" s="61"/>
      <c r="F766" s="61"/>
    </row>
    <row r="767" spans="2:6" ht="15.5">
      <c r="B767" s="58"/>
      <c r="C767" s="59"/>
      <c r="D767" s="60"/>
      <c r="E767" s="61"/>
      <c r="F767" s="61"/>
    </row>
    <row r="768" spans="2:6" ht="15.5">
      <c r="B768" s="58"/>
      <c r="C768" s="59"/>
      <c r="D768" s="60"/>
      <c r="E768" s="61"/>
      <c r="F768" s="61"/>
    </row>
    <row r="769" spans="2:6" ht="15.5">
      <c r="B769" s="58"/>
      <c r="C769" s="59"/>
      <c r="D769" s="60"/>
      <c r="E769" s="61"/>
      <c r="F769" s="61"/>
    </row>
    <row r="770" spans="2:6" ht="15.5">
      <c r="B770" s="58"/>
      <c r="C770" s="59"/>
      <c r="D770" s="60"/>
      <c r="E770" s="61"/>
      <c r="F770" s="61"/>
    </row>
    <row r="771" spans="2:6" ht="15.5">
      <c r="B771" s="58"/>
      <c r="C771" s="59"/>
      <c r="D771" s="60"/>
      <c r="E771" s="61"/>
      <c r="F771" s="61"/>
    </row>
    <row r="772" spans="2:6" ht="15.5">
      <c r="B772" s="58"/>
      <c r="C772" s="59"/>
      <c r="D772" s="60"/>
      <c r="E772" s="61"/>
      <c r="F772" s="61"/>
    </row>
    <row r="773" spans="2:6" ht="15.5">
      <c r="B773" s="58"/>
      <c r="C773" s="59"/>
      <c r="D773" s="60"/>
      <c r="E773" s="61"/>
      <c r="F773" s="61"/>
    </row>
    <row r="774" spans="2:6" ht="15.5">
      <c r="B774" s="58"/>
      <c r="C774" s="59"/>
      <c r="D774" s="60"/>
      <c r="E774" s="61"/>
      <c r="F774" s="61"/>
    </row>
    <row r="775" spans="2:6" ht="15.5">
      <c r="B775" s="58"/>
      <c r="C775" s="59"/>
      <c r="D775" s="60"/>
      <c r="E775" s="61"/>
      <c r="F775" s="61"/>
    </row>
    <row r="776" spans="2:6" ht="15.5">
      <c r="B776" s="58"/>
      <c r="C776" s="59"/>
      <c r="D776" s="60"/>
      <c r="E776" s="61"/>
      <c r="F776" s="61"/>
    </row>
    <row r="777" spans="2:6" ht="15.5">
      <c r="B777" s="58"/>
      <c r="C777" s="59"/>
      <c r="D777" s="60"/>
      <c r="E777" s="61"/>
      <c r="F777" s="61"/>
    </row>
    <row r="778" spans="2:6" ht="15.5">
      <c r="B778" s="58"/>
      <c r="C778" s="59"/>
      <c r="D778" s="60"/>
      <c r="E778" s="61"/>
      <c r="F778" s="61"/>
    </row>
    <row r="779" spans="2:6" ht="15.5">
      <c r="B779" s="58"/>
      <c r="C779" s="59"/>
      <c r="D779" s="60"/>
      <c r="E779" s="61"/>
      <c r="F779" s="61"/>
    </row>
    <row r="780" spans="2:6" ht="15.5">
      <c r="B780" s="58"/>
      <c r="C780" s="59"/>
      <c r="D780" s="60"/>
      <c r="E780" s="61"/>
      <c r="F780" s="61"/>
    </row>
    <row r="781" spans="2:6" ht="15.5">
      <c r="B781" s="58"/>
      <c r="C781" s="59"/>
      <c r="D781" s="60"/>
      <c r="E781" s="61"/>
      <c r="F781" s="61"/>
    </row>
    <row r="782" spans="2:6" ht="15.5">
      <c r="B782" s="58"/>
      <c r="C782" s="59"/>
      <c r="D782" s="60"/>
      <c r="E782" s="61"/>
      <c r="F782" s="61"/>
    </row>
    <row r="783" spans="2:6" ht="15.5">
      <c r="B783" s="58"/>
      <c r="C783" s="59"/>
      <c r="D783" s="60"/>
      <c r="E783" s="61"/>
      <c r="F783" s="61"/>
    </row>
    <row r="784" spans="2:6" ht="15.5">
      <c r="B784" s="58"/>
      <c r="C784" s="59"/>
      <c r="D784" s="60"/>
      <c r="E784" s="61"/>
      <c r="F784" s="61"/>
    </row>
    <row r="785" spans="2:6" ht="15.5">
      <c r="B785" s="58"/>
      <c r="C785" s="59"/>
      <c r="D785" s="60"/>
      <c r="E785" s="61"/>
      <c r="F785" s="61"/>
    </row>
    <row r="786" spans="2:6" ht="15.5">
      <c r="B786" s="58"/>
      <c r="C786" s="59"/>
      <c r="D786" s="60"/>
      <c r="E786" s="61"/>
      <c r="F786" s="61"/>
    </row>
    <row r="787" spans="2:6" ht="15.5">
      <c r="B787" s="58"/>
      <c r="C787" s="59"/>
      <c r="D787" s="60"/>
      <c r="E787" s="61"/>
      <c r="F787" s="61"/>
    </row>
    <row r="788" spans="2:6" ht="15.5">
      <c r="B788" s="58"/>
      <c r="C788" s="59"/>
      <c r="D788" s="60"/>
      <c r="E788" s="61"/>
      <c r="F788" s="61"/>
    </row>
    <row r="789" spans="2:6" ht="15.5">
      <c r="B789" s="58"/>
      <c r="C789" s="59"/>
      <c r="D789" s="60"/>
      <c r="E789" s="61"/>
      <c r="F789" s="61"/>
    </row>
    <row r="790" spans="2:6" ht="15.5">
      <c r="B790" s="58"/>
      <c r="C790" s="59"/>
      <c r="D790" s="60"/>
      <c r="E790" s="61"/>
      <c r="F790" s="61"/>
    </row>
    <row r="791" spans="2:6" ht="15.5">
      <c r="B791" s="58"/>
      <c r="C791" s="59"/>
      <c r="D791" s="60"/>
      <c r="E791" s="61"/>
      <c r="F791" s="61"/>
    </row>
    <row r="792" spans="2:6" ht="15.5">
      <c r="B792" s="58"/>
      <c r="C792" s="59"/>
      <c r="D792" s="60"/>
      <c r="E792" s="61"/>
      <c r="F792" s="61"/>
    </row>
    <row r="793" spans="2:6" ht="15.5">
      <c r="B793" s="58"/>
      <c r="C793" s="59"/>
      <c r="D793" s="60"/>
      <c r="E793" s="61"/>
      <c r="F793" s="61"/>
    </row>
    <row r="794" spans="2:6" ht="15.5">
      <c r="B794" s="58"/>
      <c r="C794" s="59"/>
      <c r="D794" s="60"/>
      <c r="E794" s="61"/>
      <c r="F794" s="61"/>
    </row>
    <row r="795" spans="2:6" ht="15.5">
      <c r="B795" s="58"/>
      <c r="C795" s="59"/>
      <c r="D795" s="60"/>
      <c r="E795" s="61"/>
      <c r="F795" s="61"/>
    </row>
    <row r="796" spans="2:6" ht="15.5">
      <c r="B796" s="58"/>
      <c r="C796" s="59"/>
      <c r="D796" s="60"/>
      <c r="E796" s="61"/>
      <c r="F796" s="61"/>
    </row>
    <row r="797" spans="2:6" ht="15.5">
      <c r="B797" s="58"/>
      <c r="C797" s="59"/>
      <c r="D797" s="60"/>
      <c r="E797" s="61"/>
      <c r="F797" s="61"/>
    </row>
    <row r="798" spans="2:6" ht="15.5">
      <c r="B798" s="58"/>
      <c r="C798" s="59"/>
      <c r="D798" s="60"/>
      <c r="E798" s="61"/>
      <c r="F798" s="61"/>
    </row>
    <row r="799" spans="2:6" ht="15.5">
      <c r="B799" s="58"/>
      <c r="C799" s="59"/>
      <c r="D799" s="60"/>
      <c r="E799" s="61"/>
      <c r="F799" s="61"/>
    </row>
    <row r="800" spans="2:6" ht="15.5">
      <c r="B800" s="58"/>
      <c r="C800" s="59"/>
      <c r="D800" s="60"/>
      <c r="E800" s="61"/>
      <c r="F800" s="61"/>
    </row>
    <row r="801" spans="2:6" ht="15.5">
      <c r="B801" s="58"/>
      <c r="C801" s="59"/>
      <c r="D801" s="60"/>
      <c r="E801" s="61"/>
      <c r="F801" s="61"/>
    </row>
    <row r="802" spans="2:6" ht="15.5">
      <c r="B802" s="58"/>
      <c r="C802" s="59"/>
      <c r="D802" s="60"/>
      <c r="E802" s="61"/>
      <c r="F802" s="61"/>
    </row>
    <row r="803" spans="2:6" ht="15.5">
      <c r="B803" s="58"/>
      <c r="C803" s="59"/>
      <c r="D803" s="60"/>
      <c r="E803" s="61"/>
      <c r="F803" s="61"/>
    </row>
    <row r="804" spans="2:6" ht="15.5">
      <c r="B804" s="58"/>
      <c r="C804" s="59"/>
      <c r="D804" s="60"/>
      <c r="E804" s="61"/>
      <c r="F804" s="61"/>
    </row>
    <row r="805" spans="2:6" ht="15.5">
      <c r="B805" s="58"/>
      <c r="C805" s="59"/>
      <c r="D805" s="60"/>
      <c r="E805" s="61"/>
      <c r="F805" s="61"/>
    </row>
    <row r="806" spans="2:6" ht="15.5">
      <c r="B806" s="58"/>
      <c r="C806" s="59"/>
      <c r="D806" s="60"/>
      <c r="E806" s="61"/>
      <c r="F806" s="61"/>
    </row>
    <row r="807" spans="2:6" ht="15.5">
      <c r="B807" s="58"/>
      <c r="C807" s="59"/>
      <c r="D807" s="60"/>
      <c r="E807" s="61"/>
      <c r="F807" s="61"/>
    </row>
    <row r="808" spans="2:6" ht="15.5">
      <c r="B808" s="58"/>
      <c r="C808" s="59"/>
      <c r="D808" s="60"/>
      <c r="E808" s="61"/>
      <c r="F808" s="61"/>
    </row>
    <row r="809" spans="2:6" ht="15.5">
      <c r="B809" s="58"/>
      <c r="C809" s="59"/>
      <c r="D809" s="60"/>
      <c r="E809" s="61"/>
      <c r="F809" s="61"/>
    </row>
    <row r="810" spans="2:6" ht="15.5">
      <c r="B810" s="58"/>
      <c r="C810" s="59"/>
      <c r="D810" s="60"/>
      <c r="E810" s="61"/>
      <c r="F810" s="61"/>
    </row>
    <row r="811" spans="2:6" ht="15.5">
      <c r="B811" s="58"/>
      <c r="C811" s="59"/>
      <c r="D811" s="60"/>
      <c r="E811" s="61"/>
      <c r="F811" s="61"/>
    </row>
    <row r="812" spans="2:6" ht="15.5">
      <c r="B812" s="58"/>
      <c r="C812" s="59"/>
      <c r="D812" s="60"/>
      <c r="E812" s="61"/>
      <c r="F812" s="61"/>
    </row>
    <row r="813" spans="2:6" ht="15.5">
      <c r="B813" s="58"/>
      <c r="C813" s="59"/>
      <c r="D813" s="60"/>
      <c r="E813" s="61"/>
      <c r="F813" s="61"/>
    </row>
    <row r="814" spans="2:6" ht="15.5">
      <c r="B814" s="58"/>
      <c r="C814" s="59"/>
      <c r="D814" s="60"/>
      <c r="E814" s="61"/>
      <c r="F814" s="61"/>
    </row>
    <row r="815" spans="2:6" ht="15.5">
      <c r="B815" s="58"/>
      <c r="C815" s="59"/>
      <c r="D815" s="60"/>
      <c r="E815" s="61"/>
      <c r="F815" s="61"/>
    </row>
    <row r="816" spans="2:6" ht="15.5">
      <c r="B816" s="58"/>
      <c r="C816" s="59"/>
      <c r="D816" s="60"/>
      <c r="E816" s="61"/>
      <c r="F816" s="61"/>
    </row>
    <row r="817" spans="2:6" ht="15.5">
      <c r="B817" s="58"/>
      <c r="C817" s="59"/>
      <c r="D817" s="60"/>
      <c r="E817" s="61"/>
      <c r="F817" s="61"/>
    </row>
    <row r="818" spans="2:6" ht="15.5">
      <c r="B818" s="58"/>
      <c r="C818" s="59"/>
      <c r="D818" s="60"/>
      <c r="E818" s="61"/>
      <c r="F818" s="61"/>
    </row>
    <row r="819" spans="2:6" ht="15.5">
      <c r="B819" s="58"/>
      <c r="C819" s="59"/>
      <c r="D819" s="60"/>
      <c r="E819" s="61"/>
      <c r="F819" s="61"/>
    </row>
    <row r="820" spans="2:6" ht="15.5">
      <c r="B820" s="58"/>
      <c r="C820" s="59"/>
      <c r="D820" s="60"/>
      <c r="E820" s="61"/>
      <c r="F820" s="61"/>
    </row>
    <row r="821" spans="2:6" ht="15.5">
      <c r="B821" s="58"/>
      <c r="C821" s="59"/>
      <c r="D821" s="60"/>
      <c r="E821" s="61"/>
      <c r="F821" s="61"/>
    </row>
    <row r="822" spans="2:6" ht="15.5">
      <c r="B822" s="58"/>
      <c r="C822" s="59"/>
      <c r="D822" s="60"/>
      <c r="E822" s="61"/>
      <c r="F822" s="61"/>
    </row>
    <row r="823" spans="2:6" ht="15.5">
      <c r="B823" s="58"/>
      <c r="C823" s="59"/>
      <c r="D823" s="60"/>
      <c r="E823" s="61"/>
      <c r="F823" s="61"/>
    </row>
    <row r="824" spans="2:6" ht="15.5">
      <c r="B824" s="58"/>
      <c r="C824" s="59"/>
      <c r="D824" s="60"/>
      <c r="E824" s="61"/>
      <c r="F824" s="61"/>
    </row>
    <row r="825" spans="2:6" ht="15.5">
      <c r="B825" s="58"/>
      <c r="C825" s="59"/>
      <c r="D825" s="60"/>
      <c r="E825" s="61"/>
      <c r="F825" s="61"/>
    </row>
    <row r="826" spans="2:6" ht="15.5">
      <c r="B826" s="58"/>
      <c r="C826" s="59"/>
      <c r="D826" s="60"/>
      <c r="E826" s="61"/>
      <c r="F826" s="61"/>
    </row>
    <row r="827" spans="2:6" ht="15.5">
      <c r="B827" s="58"/>
      <c r="C827" s="59"/>
      <c r="D827" s="60"/>
      <c r="E827" s="61"/>
      <c r="F827" s="61"/>
    </row>
    <row r="828" spans="2:6" ht="15.5">
      <c r="B828" s="58"/>
      <c r="C828" s="59"/>
      <c r="D828" s="60"/>
      <c r="E828" s="61"/>
      <c r="F828" s="61"/>
    </row>
    <row r="829" spans="2:6" ht="15.5">
      <c r="B829" s="58"/>
      <c r="C829" s="59"/>
      <c r="D829" s="60"/>
      <c r="E829" s="61"/>
      <c r="F829" s="61"/>
    </row>
    <row r="830" spans="2:6" ht="15.5">
      <c r="B830" s="58"/>
      <c r="C830" s="59"/>
      <c r="D830" s="60"/>
      <c r="E830" s="61"/>
      <c r="F830" s="61"/>
    </row>
    <row r="831" spans="2:6" ht="15.5">
      <c r="B831" s="58"/>
      <c r="C831" s="59"/>
      <c r="D831" s="60"/>
      <c r="E831" s="61"/>
      <c r="F831" s="61"/>
    </row>
    <row r="832" spans="2:6" ht="15.5">
      <c r="B832" s="58"/>
      <c r="C832" s="59"/>
      <c r="D832" s="60"/>
      <c r="E832" s="61"/>
      <c r="F832" s="61"/>
    </row>
    <row r="833" spans="2:6" ht="15.5">
      <c r="B833" s="58"/>
      <c r="C833" s="59"/>
      <c r="D833" s="60"/>
      <c r="E833" s="61"/>
      <c r="F833" s="61"/>
    </row>
    <row r="834" spans="2:6" ht="15.5">
      <c r="B834" s="58"/>
      <c r="C834" s="59"/>
      <c r="D834" s="60"/>
      <c r="E834" s="61"/>
      <c r="F834" s="61"/>
    </row>
    <row r="835" spans="2:6" ht="15.5">
      <c r="B835" s="58"/>
      <c r="C835" s="59"/>
      <c r="D835" s="60"/>
      <c r="E835" s="61"/>
      <c r="F835" s="61"/>
    </row>
    <row r="836" spans="2:6" ht="15.5">
      <c r="B836" s="58"/>
      <c r="C836" s="59"/>
      <c r="D836" s="60"/>
      <c r="E836" s="61"/>
      <c r="F836" s="61"/>
    </row>
    <row r="837" spans="2:6" ht="15.5">
      <c r="B837" s="58"/>
      <c r="C837" s="59"/>
      <c r="D837" s="60"/>
      <c r="E837" s="61"/>
      <c r="F837" s="61"/>
    </row>
    <row r="838" spans="2:6" ht="15.5">
      <c r="B838" s="58"/>
      <c r="C838" s="59"/>
      <c r="D838" s="60"/>
      <c r="E838" s="61"/>
      <c r="F838" s="61"/>
    </row>
    <row r="839" spans="2:6" ht="15.5">
      <c r="B839" s="58"/>
      <c r="C839" s="59"/>
      <c r="D839" s="60"/>
      <c r="E839" s="61"/>
      <c r="F839" s="61"/>
    </row>
    <row r="840" spans="2:6" ht="15.5">
      <c r="B840" s="58"/>
      <c r="C840" s="59"/>
      <c r="D840" s="60"/>
      <c r="E840" s="61"/>
      <c r="F840" s="61"/>
    </row>
    <row r="841" spans="2:6" ht="15.5">
      <c r="B841" s="58"/>
      <c r="C841" s="59"/>
      <c r="D841" s="60"/>
      <c r="E841" s="61"/>
      <c r="F841" s="61"/>
    </row>
    <row r="842" spans="2:6" ht="15.5">
      <c r="B842" s="58"/>
      <c r="C842" s="59"/>
      <c r="D842" s="60"/>
      <c r="E842" s="61"/>
      <c r="F842" s="61"/>
    </row>
    <row r="843" spans="2:6" ht="15.5">
      <c r="B843" s="58"/>
      <c r="C843" s="59"/>
      <c r="D843" s="60"/>
      <c r="E843" s="61"/>
      <c r="F843" s="61"/>
    </row>
    <row r="844" spans="2:6" ht="15.5">
      <c r="B844" s="58"/>
      <c r="C844" s="59"/>
      <c r="D844" s="60"/>
      <c r="E844" s="61"/>
      <c r="F844" s="61"/>
    </row>
    <row r="845" spans="2:6" ht="15.5">
      <c r="B845" s="58"/>
      <c r="C845" s="59"/>
      <c r="D845" s="60"/>
      <c r="E845" s="61"/>
      <c r="F845" s="61"/>
    </row>
    <row r="846" spans="2:6" ht="15.5">
      <c r="B846" s="58"/>
      <c r="C846" s="59"/>
      <c r="D846" s="60"/>
      <c r="E846" s="61"/>
      <c r="F846" s="61"/>
    </row>
    <row r="847" spans="2:6" ht="15.5">
      <c r="B847" s="58"/>
      <c r="C847" s="59"/>
      <c r="D847" s="60"/>
      <c r="E847" s="61"/>
      <c r="F847" s="61"/>
    </row>
    <row r="848" spans="2:6" ht="15.5">
      <c r="B848" s="58"/>
      <c r="C848" s="59"/>
      <c r="D848" s="60"/>
      <c r="E848" s="61"/>
      <c r="F848" s="61"/>
    </row>
    <row r="849" spans="2:6" ht="15.5">
      <c r="B849" s="58"/>
      <c r="C849" s="59"/>
      <c r="D849" s="60"/>
      <c r="E849" s="61"/>
      <c r="F849" s="61"/>
    </row>
    <row r="850" spans="2:6" ht="15.5">
      <c r="B850" s="58"/>
      <c r="C850" s="59"/>
      <c r="D850" s="60"/>
      <c r="E850" s="61"/>
      <c r="F850" s="61"/>
    </row>
    <row r="851" spans="2:6" ht="15.5">
      <c r="B851" s="58"/>
      <c r="C851" s="59"/>
      <c r="D851" s="60"/>
      <c r="E851" s="61"/>
      <c r="F851" s="61"/>
    </row>
    <row r="852" spans="2:6" ht="15.5">
      <c r="B852" s="58"/>
      <c r="C852" s="59"/>
      <c r="D852" s="60"/>
      <c r="E852" s="61"/>
      <c r="F852" s="61"/>
    </row>
    <row r="853" spans="2:6" ht="15.5">
      <c r="B853" s="58"/>
      <c r="C853" s="59"/>
      <c r="D853" s="60"/>
      <c r="E853" s="61"/>
      <c r="F853" s="61"/>
    </row>
    <row r="854" spans="2:6" ht="15.5">
      <c r="B854" s="58"/>
      <c r="C854" s="59"/>
      <c r="D854" s="60"/>
      <c r="E854" s="61"/>
      <c r="F854" s="61"/>
    </row>
    <row r="855" spans="2:6" ht="15.5">
      <c r="B855" s="58"/>
      <c r="C855" s="59"/>
      <c r="D855" s="60"/>
      <c r="E855" s="61"/>
      <c r="F855" s="61"/>
    </row>
    <row r="856" spans="2:6" ht="15.5">
      <c r="B856" s="58"/>
      <c r="C856" s="59"/>
      <c r="D856" s="60"/>
      <c r="E856" s="61"/>
      <c r="F856" s="61"/>
    </row>
    <row r="857" spans="2:6" ht="15.5">
      <c r="B857" s="58"/>
      <c r="C857" s="59"/>
      <c r="D857" s="60"/>
      <c r="E857" s="61"/>
      <c r="F857" s="61"/>
    </row>
    <row r="858" spans="2:6" ht="15.5">
      <c r="B858" s="58"/>
      <c r="C858" s="59"/>
      <c r="D858" s="60"/>
      <c r="E858" s="61"/>
      <c r="F858" s="61"/>
    </row>
    <row r="859" spans="2:6" ht="15.5">
      <c r="B859" s="58"/>
      <c r="C859" s="59"/>
      <c r="D859" s="60"/>
      <c r="E859" s="61"/>
      <c r="F859" s="61"/>
    </row>
    <row r="860" spans="2:6" ht="15.5">
      <c r="B860" s="58"/>
      <c r="C860" s="59"/>
      <c r="D860" s="60"/>
      <c r="E860" s="61"/>
      <c r="F860" s="61"/>
    </row>
    <row r="861" spans="2:6" ht="15.5">
      <c r="B861" s="58"/>
      <c r="C861" s="59"/>
      <c r="D861" s="60"/>
      <c r="E861" s="61"/>
      <c r="F861" s="61"/>
    </row>
    <row r="862" spans="2:6" ht="15.5">
      <c r="B862" s="58"/>
      <c r="C862" s="59"/>
      <c r="D862" s="60"/>
      <c r="E862" s="61"/>
      <c r="F862" s="61"/>
    </row>
    <row r="863" spans="2:6" ht="15.5">
      <c r="B863" s="58"/>
      <c r="C863" s="59"/>
      <c r="D863" s="60"/>
      <c r="E863" s="61"/>
      <c r="F863" s="61"/>
    </row>
    <row r="864" spans="2:6" ht="15.5">
      <c r="B864" s="58"/>
      <c r="C864" s="59"/>
      <c r="D864" s="60"/>
      <c r="E864" s="61"/>
      <c r="F864" s="61"/>
    </row>
    <row r="865" spans="2:6" ht="15.5">
      <c r="B865" s="58"/>
      <c r="C865" s="59"/>
      <c r="D865" s="60"/>
      <c r="E865" s="61"/>
      <c r="F865" s="61"/>
    </row>
    <row r="866" spans="2:6" ht="15.5">
      <c r="B866" s="58"/>
      <c r="C866" s="59"/>
      <c r="D866" s="60"/>
      <c r="E866" s="61"/>
      <c r="F866" s="61"/>
    </row>
    <row r="867" spans="2:6" ht="15.5">
      <c r="B867" s="58"/>
      <c r="C867" s="59"/>
      <c r="D867" s="60"/>
      <c r="E867" s="61"/>
      <c r="F867" s="61"/>
    </row>
    <row r="868" spans="2:6" ht="15.5">
      <c r="B868" s="58"/>
      <c r="C868" s="59"/>
      <c r="D868" s="60"/>
      <c r="E868" s="61"/>
      <c r="F868" s="61"/>
    </row>
    <row r="869" spans="2:6" ht="15.5">
      <c r="B869" s="58"/>
      <c r="C869" s="59"/>
      <c r="D869" s="60"/>
      <c r="E869" s="61"/>
      <c r="F869" s="61"/>
    </row>
    <row r="870" spans="2:6" ht="15.5">
      <c r="B870" s="58"/>
      <c r="C870" s="59"/>
      <c r="D870" s="60"/>
      <c r="E870" s="61"/>
      <c r="F870" s="61"/>
    </row>
    <row r="871" spans="2:6" ht="15.5">
      <c r="B871" s="58"/>
      <c r="C871" s="59"/>
      <c r="D871" s="60"/>
      <c r="E871" s="61"/>
      <c r="F871" s="61"/>
    </row>
    <row r="872" spans="2:6" ht="15.5">
      <c r="B872" s="58"/>
      <c r="C872" s="59"/>
      <c r="D872" s="60"/>
      <c r="E872" s="61"/>
      <c r="F872" s="61"/>
    </row>
    <row r="873" spans="2:6" ht="15.5">
      <c r="B873" s="58"/>
      <c r="C873" s="59"/>
      <c r="D873" s="60"/>
      <c r="E873" s="61"/>
      <c r="F873" s="61"/>
    </row>
    <row r="874" spans="2:6" ht="15.5">
      <c r="B874" s="58"/>
      <c r="C874" s="59"/>
      <c r="D874" s="60"/>
      <c r="E874" s="61"/>
      <c r="F874" s="61"/>
    </row>
    <row r="875" spans="2:6" ht="15.5">
      <c r="B875" s="58"/>
      <c r="C875" s="59"/>
      <c r="D875" s="60"/>
      <c r="E875" s="61"/>
      <c r="F875" s="61"/>
    </row>
    <row r="876" spans="2:6" ht="15.5">
      <c r="B876" s="58"/>
      <c r="C876" s="59"/>
      <c r="D876" s="60"/>
      <c r="E876" s="61"/>
      <c r="F876" s="61"/>
    </row>
    <row r="877" spans="2:6" ht="15.5">
      <c r="B877" s="58"/>
      <c r="C877" s="59"/>
      <c r="D877" s="60"/>
      <c r="E877" s="61"/>
      <c r="F877" s="61"/>
    </row>
    <row r="878" spans="2:6" ht="15.5">
      <c r="B878" s="58"/>
      <c r="C878" s="59"/>
      <c r="D878" s="60"/>
      <c r="E878" s="61"/>
      <c r="F878" s="61"/>
    </row>
    <row r="879" spans="2:6" ht="15.5">
      <c r="B879" s="58"/>
      <c r="C879" s="59"/>
      <c r="D879" s="60"/>
      <c r="E879" s="61"/>
      <c r="F879" s="61"/>
    </row>
    <row r="880" spans="2:6" ht="15.5">
      <c r="B880" s="58"/>
      <c r="C880" s="59"/>
      <c r="D880" s="60"/>
      <c r="E880" s="61"/>
      <c r="F880" s="61"/>
    </row>
    <row r="881" spans="2:6" ht="15.5">
      <c r="B881" s="58"/>
      <c r="C881" s="59"/>
      <c r="D881" s="60"/>
      <c r="E881" s="61"/>
      <c r="F881" s="61"/>
    </row>
    <row r="882" spans="2:6" ht="15.5">
      <c r="B882" s="58"/>
      <c r="C882" s="59"/>
      <c r="D882" s="60"/>
      <c r="E882" s="61"/>
      <c r="F882" s="61"/>
    </row>
    <row r="883" spans="2:6" ht="15.5">
      <c r="B883" s="58"/>
      <c r="C883" s="59"/>
      <c r="D883" s="60"/>
      <c r="E883" s="61"/>
      <c r="F883" s="61"/>
    </row>
    <row r="884" spans="2:6" ht="15.5">
      <c r="B884" s="58"/>
      <c r="C884" s="59"/>
      <c r="D884" s="60"/>
      <c r="E884" s="61"/>
      <c r="F884" s="61"/>
    </row>
    <row r="885" spans="2:6" ht="15.5">
      <c r="B885" s="58"/>
      <c r="C885" s="59"/>
      <c r="D885" s="60"/>
      <c r="E885" s="61"/>
      <c r="F885" s="61"/>
    </row>
    <row r="886" spans="2:6" ht="15.5">
      <c r="B886" s="58"/>
      <c r="C886" s="59"/>
      <c r="D886" s="60"/>
      <c r="E886" s="61"/>
      <c r="F886" s="61"/>
    </row>
    <row r="887" spans="2:6" ht="15.5">
      <c r="B887" s="58"/>
      <c r="C887" s="59"/>
      <c r="D887" s="60"/>
      <c r="E887" s="61"/>
      <c r="F887" s="61"/>
    </row>
    <row r="888" spans="2:6" ht="15.5">
      <c r="B888" s="58"/>
      <c r="C888" s="59"/>
      <c r="D888" s="60"/>
      <c r="E888" s="61"/>
      <c r="F888" s="61"/>
    </row>
    <row r="889" spans="2:6" ht="15.5">
      <c r="B889" s="58"/>
      <c r="C889" s="59"/>
      <c r="D889" s="60"/>
      <c r="E889" s="61"/>
      <c r="F889" s="61"/>
    </row>
    <row r="890" spans="2:6" ht="15.5">
      <c r="B890" s="58"/>
      <c r="C890" s="59"/>
      <c r="D890" s="60"/>
      <c r="E890" s="61"/>
      <c r="F890" s="61"/>
    </row>
    <row r="891" spans="2:6" ht="15.5">
      <c r="B891" s="58"/>
      <c r="C891" s="59"/>
      <c r="D891" s="60"/>
      <c r="E891" s="61"/>
      <c r="F891" s="61"/>
    </row>
    <row r="892" spans="2:6" ht="15.5">
      <c r="B892" s="58"/>
      <c r="C892" s="59"/>
      <c r="D892" s="60"/>
      <c r="E892" s="61"/>
      <c r="F892" s="61"/>
    </row>
    <row r="893" spans="2:6" ht="15.5">
      <c r="B893" s="58"/>
      <c r="C893" s="59"/>
      <c r="D893" s="60"/>
      <c r="E893" s="61"/>
      <c r="F893" s="61"/>
    </row>
    <row r="894" spans="2:6" ht="15.5">
      <c r="B894" s="58"/>
      <c r="C894" s="59"/>
      <c r="D894" s="60"/>
      <c r="E894" s="61"/>
      <c r="F894" s="61"/>
    </row>
    <row r="895" spans="2:6" ht="15.5">
      <c r="B895" s="58"/>
      <c r="C895" s="59"/>
      <c r="D895" s="60"/>
      <c r="E895" s="61"/>
      <c r="F895" s="61"/>
    </row>
    <row r="896" spans="2:6" ht="15.5">
      <c r="B896" s="58"/>
      <c r="C896" s="59"/>
      <c r="D896" s="60"/>
      <c r="E896" s="61"/>
      <c r="F896" s="61"/>
    </row>
    <row r="897" spans="2:6" ht="15.5">
      <c r="B897" s="58"/>
      <c r="C897" s="59"/>
      <c r="D897" s="60"/>
      <c r="E897" s="61"/>
      <c r="F897" s="61"/>
    </row>
    <row r="898" spans="2:6" ht="15.5">
      <c r="B898" s="58"/>
      <c r="C898" s="59"/>
      <c r="D898" s="60"/>
      <c r="E898" s="61"/>
      <c r="F898" s="61"/>
    </row>
    <row r="899" spans="2:6" ht="15.5">
      <c r="B899" s="58"/>
      <c r="C899" s="59"/>
      <c r="D899" s="60"/>
      <c r="E899" s="61"/>
      <c r="F899" s="61"/>
    </row>
    <row r="900" spans="2:6" ht="15.5">
      <c r="B900" s="58"/>
      <c r="C900" s="59"/>
      <c r="D900" s="60"/>
      <c r="E900" s="61"/>
      <c r="F900" s="61"/>
    </row>
    <row r="901" spans="2:6" ht="15.5">
      <c r="B901" s="58"/>
      <c r="C901" s="59"/>
      <c r="D901" s="60"/>
      <c r="E901" s="61"/>
      <c r="F901" s="61"/>
    </row>
  </sheetData>
  <mergeCells count="11">
    <mergeCell ref="B2:G3"/>
    <mergeCell ref="B4:G4"/>
    <mergeCell ref="B5:G5"/>
    <mergeCell ref="B6:G6"/>
    <mergeCell ref="B8:B10"/>
    <mergeCell ref="C9:C10"/>
    <mergeCell ref="D9:D10"/>
    <mergeCell ref="E9:E10"/>
    <mergeCell ref="F9:F10"/>
    <mergeCell ref="C8:G8"/>
    <mergeCell ref="G9:G10"/>
  </mergeCells>
  <pageMargins left="0.39370078740157499" right="0" top="0.196850393700787" bottom="0" header="0" footer="0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58048"/>
  </sheetPr>
  <dimension ref="A1:CC43"/>
  <sheetViews>
    <sheetView topLeftCell="A18" zoomScale="64" zoomScaleNormal="64" workbookViewId="0">
      <pane xSplit="2" topLeftCell="C1" activePane="topRight" state="frozen"/>
      <selection pane="topRight" activeCell="D25" sqref="D25"/>
    </sheetView>
  </sheetViews>
  <sheetFormatPr baseColWidth="10" defaultColWidth="11" defaultRowHeight="15.5"/>
  <cols>
    <col min="1" max="1" width="6.54296875" style="48" customWidth="1"/>
    <col min="2" max="2" width="63.54296875" style="50" customWidth="1"/>
    <col min="3" max="3" width="11.54296875" style="48" customWidth="1"/>
    <col min="4" max="5" width="11" style="48"/>
    <col min="6" max="6" width="15.453125" style="48" bestFit="1" customWidth="1"/>
    <col min="7" max="7" width="12" style="48" bestFit="1" customWidth="1"/>
    <col min="8" max="8" width="15.453125" style="48" bestFit="1" customWidth="1"/>
    <col min="9" max="9" width="14.54296875" style="48" bestFit="1" customWidth="1"/>
    <col min="10" max="10" width="16" style="48" customWidth="1"/>
    <col min="11" max="11" width="11" style="48"/>
    <col min="12" max="15" width="11.08984375" style="48" bestFit="1" customWidth="1"/>
    <col min="16" max="18" width="11.90625" style="48" bestFit="1" customWidth="1"/>
    <col min="19" max="19" width="11.08984375" style="48" bestFit="1" customWidth="1"/>
    <col min="20" max="20" width="15.54296875" style="48" bestFit="1" customWidth="1"/>
    <col min="21" max="21" width="10.453125" style="48" customWidth="1"/>
    <col min="22" max="22" width="15.54296875" style="48" bestFit="1" customWidth="1"/>
    <col min="23" max="23" width="14.08984375" style="48" bestFit="1" customWidth="1"/>
    <col min="24" max="25" width="14.81640625" style="48" customWidth="1"/>
    <col min="26" max="33" width="11" style="48"/>
    <col min="34" max="34" width="15.453125" style="48" bestFit="1" customWidth="1"/>
    <col min="35" max="35" width="12" style="48" bestFit="1" customWidth="1"/>
    <col min="36" max="36" width="15.453125" style="48" bestFit="1" customWidth="1"/>
    <col min="37" max="37" width="14" style="48" bestFit="1" customWidth="1"/>
    <col min="38" max="46" width="11" style="48"/>
    <col min="47" max="47" width="15.453125" style="48" bestFit="1" customWidth="1"/>
    <col min="48" max="48" width="12" style="48" bestFit="1" customWidth="1"/>
    <col min="49" max="49" width="17.1796875" style="48" bestFit="1" customWidth="1"/>
    <col min="50" max="50" width="14" style="48" bestFit="1" customWidth="1"/>
    <col min="51" max="76" width="11" style="48"/>
    <col min="77" max="81" width="11" style="120"/>
    <col min="82" max="16384" width="11" style="48"/>
  </cols>
  <sheetData>
    <row r="1" spans="1:81">
      <c r="A1" s="120"/>
      <c r="B1" s="377" t="s">
        <v>169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0"/>
      <c r="BF1" s="120"/>
      <c r="BG1" s="120"/>
      <c r="BH1" s="120"/>
      <c r="BI1" s="120"/>
      <c r="BJ1" s="120"/>
      <c r="BK1" s="120"/>
      <c r="BL1" s="120"/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</row>
    <row r="2" spans="1:81">
      <c r="A2" s="120"/>
      <c r="B2" s="377"/>
      <c r="C2" s="1"/>
      <c r="D2" s="1"/>
      <c r="E2" s="1"/>
      <c r="F2" s="1"/>
      <c r="G2" s="1"/>
      <c r="H2" s="1"/>
      <c r="I2" s="1"/>
      <c r="J2" s="1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120"/>
      <c r="BN2" s="120"/>
      <c r="BO2" s="120"/>
      <c r="BP2" s="120"/>
      <c r="BQ2" s="120"/>
      <c r="BR2" s="120"/>
      <c r="BS2" s="120"/>
      <c r="BT2" s="120"/>
      <c r="BU2" s="120"/>
      <c r="BV2" s="120"/>
      <c r="BW2" s="120"/>
      <c r="BX2" s="120"/>
    </row>
    <row r="3" spans="1:81" ht="16.5" customHeight="1">
      <c r="A3" s="120"/>
      <c r="B3" s="145" t="s">
        <v>179</v>
      </c>
      <c r="C3" s="1"/>
      <c r="D3" s="120"/>
      <c r="E3" s="1"/>
      <c r="F3" s="121"/>
      <c r="G3" s="121"/>
      <c r="H3" s="121"/>
      <c r="I3" s="121"/>
      <c r="J3" s="121"/>
      <c r="K3" s="121"/>
      <c r="L3" s="121"/>
      <c r="M3" s="121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</row>
    <row r="4" spans="1:81" ht="16.5" customHeight="1">
      <c r="A4" s="120"/>
      <c r="B4" s="146" t="s">
        <v>178</v>
      </c>
      <c r="C4" s="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120"/>
      <c r="BG4" s="120"/>
      <c r="BH4" s="120"/>
      <c r="BI4" s="120"/>
      <c r="BJ4" s="120"/>
      <c r="BK4" s="120"/>
      <c r="BL4" s="120"/>
      <c r="BM4" s="120"/>
      <c r="BN4" s="120"/>
      <c r="BO4" s="120"/>
      <c r="BP4" s="120"/>
      <c r="BQ4" s="120"/>
      <c r="BR4" s="120"/>
      <c r="BS4" s="120"/>
      <c r="BT4" s="120"/>
      <c r="BU4" s="120"/>
      <c r="BV4" s="120"/>
      <c r="BW4" s="120"/>
      <c r="BX4" s="120"/>
    </row>
    <row r="5" spans="1:81" ht="20.25" customHeight="1">
      <c r="A5" s="120"/>
      <c r="B5" s="147" t="s">
        <v>171</v>
      </c>
      <c r="C5" s="120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65"/>
      <c r="Z5" s="120"/>
      <c r="AA5" s="120"/>
      <c r="AB5" s="120"/>
      <c r="AC5" s="120"/>
      <c r="AD5" s="12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0"/>
      <c r="BN5" s="120"/>
      <c r="BO5" s="120"/>
      <c r="BP5" s="120"/>
      <c r="BQ5" s="120"/>
      <c r="BR5" s="120"/>
      <c r="BS5" s="120"/>
      <c r="BT5" s="120"/>
      <c r="BU5" s="120"/>
      <c r="BV5" s="120"/>
      <c r="BW5" s="120"/>
      <c r="BX5" s="120"/>
    </row>
    <row r="6" spans="1:81" ht="15" customHeight="1" thickBot="1">
      <c r="A6" s="120"/>
      <c r="B6" s="144"/>
      <c r="C6" s="120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65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120"/>
      <c r="BG6" s="120"/>
      <c r="BH6" s="120"/>
      <c r="BI6" s="120"/>
      <c r="BJ6" s="120"/>
      <c r="BK6" s="120"/>
      <c r="BL6" s="120"/>
      <c r="BM6" s="120"/>
      <c r="BN6" s="120"/>
      <c r="BO6" s="120"/>
      <c r="BP6" s="120"/>
      <c r="BQ6" s="120"/>
      <c r="BR6" s="120"/>
      <c r="BS6" s="120"/>
      <c r="BT6" s="120"/>
      <c r="BU6" s="120"/>
      <c r="BV6" s="120"/>
      <c r="BW6" s="120"/>
      <c r="BX6" s="120"/>
    </row>
    <row r="7" spans="1:81" s="119" customFormat="1" ht="24.5" thickTop="1" thickBot="1">
      <c r="A7" s="386" t="s">
        <v>14</v>
      </c>
      <c r="B7" s="385" t="s">
        <v>46</v>
      </c>
      <c r="C7" s="390" t="s">
        <v>187</v>
      </c>
      <c r="D7" s="390"/>
      <c r="E7" s="390"/>
      <c r="F7" s="390"/>
      <c r="G7" s="390"/>
      <c r="H7" s="390"/>
      <c r="I7" s="391"/>
      <c r="J7" s="389" t="s">
        <v>268</v>
      </c>
      <c r="K7" s="152"/>
      <c r="L7" s="385">
        <v>2025</v>
      </c>
      <c r="M7" s="385"/>
      <c r="N7" s="385"/>
      <c r="O7" s="385"/>
      <c r="P7" s="385"/>
      <c r="Q7" s="385"/>
      <c r="R7" s="385"/>
      <c r="S7" s="385"/>
      <c r="T7" s="385"/>
      <c r="U7" s="385"/>
      <c r="V7" s="385"/>
      <c r="W7" s="385"/>
      <c r="X7" s="389" t="s">
        <v>268</v>
      </c>
      <c r="Y7" s="169"/>
      <c r="Z7" s="392">
        <v>2026</v>
      </c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152"/>
      <c r="AM7" s="385">
        <v>2027</v>
      </c>
      <c r="AN7" s="385"/>
      <c r="AO7" s="385"/>
      <c r="AP7" s="385"/>
      <c r="AQ7" s="385"/>
      <c r="AR7" s="385"/>
      <c r="AS7" s="385"/>
      <c r="AT7" s="385"/>
      <c r="AU7" s="385"/>
      <c r="AV7" s="385"/>
      <c r="AW7" s="385"/>
      <c r="AX7" s="385"/>
      <c r="AY7" s="152"/>
      <c r="AZ7" s="385">
        <v>2028</v>
      </c>
      <c r="BA7" s="385"/>
      <c r="BB7" s="385"/>
      <c r="BC7" s="385"/>
      <c r="BD7" s="385"/>
      <c r="BE7" s="385"/>
      <c r="BF7" s="385"/>
      <c r="BG7" s="385"/>
      <c r="BH7" s="385"/>
      <c r="BI7" s="385"/>
      <c r="BJ7" s="385"/>
      <c r="BK7" s="385"/>
      <c r="BL7" s="152"/>
      <c r="BM7" s="385">
        <v>2029</v>
      </c>
      <c r="BN7" s="385"/>
      <c r="BO7" s="385"/>
      <c r="BP7" s="385"/>
      <c r="BQ7" s="385"/>
      <c r="BR7" s="385"/>
      <c r="BS7" s="385"/>
      <c r="BT7" s="385"/>
      <c r="BU7" s="385"/>
      <c r="BV7" s="385"/>
      <c r="BW7" s="385"/>
      <c r="BX7" s="385"/>
      <c r="BY7" s="152"/>
      <c r="BZ7" s="152"/>
      <c r="CA7" s="152"/>
      <c r="CB7" s="152"/>
      <c r="CC7" s="152"/>
    </row>
    <row r="8" spans="1:81" s="119" customFormat="1" ht="30" customHeight="1" thickTop="1" thickBot="1">
      <c r="A8" s="386"/>
      <c r="B8" s="385"/>
      <c r="C8" s="153" t="s">
        <v>74</v>
      </c>
      <c r="D8" s="153" t="s">
        <v>75</v>
      </c>
      <c r="E8" s="153" t="s">
        <v>147</v>
      </c>
      <c r="F8" s="153" t="s">
        <v>148</v>
      </c>
      <c r="G8" s="153" t="s">
        <v>153</v>
      </c>
      <c r="H8" s="153" t="s">
        <v>76</v>
      </c>
      <c r="I8" s="161" t="s">
        <v>155</v>
      </c>
      <c r="J8" s="389"/>
      <c r="K8" s="154"/>
      <c r="L8" s="153" t="s">
        <v>69</v>
      </c>
      <c r="M8" s="153" t="s">
        <v>70</v>
      </c>
      <c r="N8" s="153" t="s">
        <v>71</v>
      </c>
      <c r="O8" s="153" t="s">
        <v>72</v>
      </c>
      <c r="P8" s="153" t="s">
        <v>73</v>
      </c>
      <c r="Q8" s="153" t="s">
        <v>74</v>
      </c>
      <c r="R8" s="153" t="s">
        <v>75</v>
      </c>
      <c r="S8" s="153" t="s">
        <v>147</v>
      </c>
      <c r="T8" s="153" t="s">
        <v>148</v>
      </c>
      <c r="U8" s="153" t="s">
        <v>153</v>
      </c>
      <c r="V8" s="153" t="s">
        <v>76</v>
      </c>
      <c r="W8" s="153" t="s">
        <v>156</v>
      </c>
      <c r="X8" s="389"/>
      <c r="Y8" s="169"/>
      <c r="Z8" s="162" t="s">
        <v>69</v>
      </c>
      <c r="AA8" s="153" t="s">
        <v>70</v>
      </c>
      <c r="AB8" s="153" t="s">
        <v>71</v>
      </c>
      <c r="AC8" s="153" t="s">
        <v>72</v>
      </c>
      <c r="AD8" s="153" t="s">
        <v>73</v>
      </c>
      <c r="AE8" s="153" t="s">
        <v>74</v>
      </c>
      <c r="AF8" s="153" t="s">
        <v>75</v>
      </c>
      <c r="AG8" s="153" t="s">
        <v>147</v>
      </c>
      <c r="AH8" s="153" t="s">
        <v>148</v>
      </c>
      <c r="AI8" s="153" t="s">
        <v>153</v>
      </c>
      <c r="AJ8" s="153" t="s">
        <v>76</v>
      </c>
      <c r="AK8" s="153" t="s">
        <v>156</v>
      </c>
      <c r="AL8" s="154"/>
      <c r="AM8" s="153" t="s">
        <v>69</v>
      </c>
      <c r="AN8" s="153" t="s">
        <v>70</v>
      </c>
      <c r="AO8" s="153" t="s">
        <v>71</v>
      </c>
      <c r="AP8" s="153" t="s">
        <v>72</v>
      </c>
      <c r="AQ8" s="153" t="s">
        <v>73</v>
      </c>
      <c r="AR8" s="153" t="s">
        <v>74</v>
      </c>
      <c r="AS8" s="153" t="s">
        <v>75</v>
      </c>
      <c r="AT8" s="153" t="s">
        <v>147</v>
      </c>
      <c r="AU8" s="153" t="s">
        <v>148</v>
      </c>
      <c r="AV8" s="153" t="s">
        <v>153</v>
      </c>
      <c r="AW8" s="153" t="s">
        <v>76</v>
      </c>
      <c r="AX8" s="153" t="s">
        <v>156</v>
      </c>
      <c r="AY8" s="154"/>
      <c r="AZ8" s="153" t="s">
        <v>69</v>
      </c>
      <c r="BA8" s="153" t="s">
        <v>70</v>
      </c>
      <c r="BB8" s="153" t="s">
        <v>71</v>
      </c>
      <c r="BC8" s="153" t="s">
        <v>72</v>
      </c>
      <c r="BD8" s="153" t="s">
        <v>73</v>
      </c>
      <c r="BE8" s="153" t="s">
        <v>74</v>
      </c>
      <c r="BF8" s="153" t="s">
        <v>75</v>
      </c>
      <c r="BG8" s="153" t="s">
        <v>147</v>
      </c>
      <c r="BH8" s="153" t="s">
        <v>148</v>
      </c>
      <c r="BI8" s="153" t="s">
        <v>153</v>
      </c>
      <c r="BJ8" s="153" t="s">
        <v>76</v>
      </c>
      <c r="BK8" s="153" t="s">
        <v>156</v>
      </c>
      <c r="BL8" s="154"/>
      <c r="BM8" s="153" t="s">
        <v>69</v>
      </c>
      <c r="BN8" s="153" t="s">
        <v>70</v>
      </c>
      <c r="BO8" s="153" t="s">
        <v>71</v>
      </c>
      <c r="BP8" s="153" t="s">
        <v>72</v>
      </c>
      <c r="BQ8" s="153" t="s">
        <v>73</v>
      </c>
      <c r="BR8" s="153" t="s">
        <v>74</v>
      </c>
      <c r="BS8" s="153" t="s">
        <v>75</v>
      </c>
      <c r="BT8" s="153" t="s">
        <v>147</v>
      </c>
      <c r="BU8" s="153" t="s">
        <v>148</v>
      </c>
      <c r="BV8" s="153" t="s">
        <v>153</v>
      </c>
      <c r="BW8" s="153" t="s">
        <v>76</v>
      </c>
      <c r="BX8" s="153" t="s">
        <v>156</v>
      </c>
      <c r="BY8" s="152"/>
      <c r="BZ8" s="152"/>
      <c r="CA8" s="152"/>
      <c r="CB8" s="152"/>
      <c r="CC8" s="152"/>
    </row>
    <row r="9" spans="1:81" s="157" customFormat="1" ht="19.5" customHeight="1" thickTop="1" thickBot="1">
      <c r="A9" s="155">
        <v>1</v>
      </c>
      <c r="B9" s="150" t="s">
        <v>188</v>
      </c>
      <c r="C9" s="435"/>
      <c r="D9" s="435"/>
      <c r="E9" s="435"/>
      <c r="F9" s="435"/>
      <c r="G9" s="435"/>
      <c r="H9" s="435"/>
      <c r="I9" s="436"/>
      <c r="J9" s="435">
        <f>SUM(C9:I9)</f>
        <v>0</v>
      </c>
      <c r="K9" s="156"/>
      <c r="L9" s="435"/>
      <c r="M9" s="435"/>
      <c r="N9" s="435"/>
      <c r="O9" s="435">
        <v>5</v>
      </c>
      <c r="P9" s="435">
        <v>5</v>
      </c>
      <c r="Q9" s="435">
        <v>5</v>
      </c>
      <c r="R9" s="435"/>
      <c r="S9" s="435"/>
      <c r="T9" s="435"/>
      <c r="U9" s="435"/>
      <c r="V9" s="435"/>
      <c r="W9" s="435"/>
      <c r="X9" s="435">
        <f>SUM(L9:W9)</f>
        <v>15</v>
      </c>
      <c r="Y9" s="167"/>
      <c r="Z9" s="166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6">
        <f>SUM(Z9:AK9)</f>
        <v>0</v>
      </c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5"/>
      <c r="AY9" s="156">
        <f>SUM(AM9:AX9)</f>
        <v>0</v>
      </c>
      <c r="AZ9" s="155"/>
      <c r="BA9" s="155"/>
      <c r="BB9" s="155"/>
      <c r="BC9" s="155"/>
      <c r="BD9" s="155"/>
      <c r="BE9" s="155"/>
      <c r="BF9" s="155"/>
      <c r="BG9" s="155"/>
      <c r="BH9" s="155"/>
      <c r="BI9" s="155"/>
      <c r="BJ9" s="155"/>
      <c r="BK9" s="155"/>
      <c r="BL9" s="156">
        <f>SUM(AZ9:BK9)</f>
        <v>0</v>
      </c>
      <c r="BM9" s="155"/>
      <c r="BN9" s="155"/>
      <c r="BO9" s="155"/>
      <c r="BP9" s="155"/>
      <c r="BQ9" s="155"/>
      <c r="BR9" s="155"/>
      <c r="BS9" s="155"/>
      <c r="BT9" s="155"/>
      <c r="BU9" s="155"/>
      <c r="BV9" s="155"/>
      <c r="BW9" s="155"/>
      <c r="BX9" s="155"/>
      <c r="BY9" s="156">
        <f>SUM(BM9:BX9)</f>
        <v>0</v>
      </c>
      <c r="BZ9" s="156"/>
      <c r="CA9" s="156"/>
      <c r="CB9" s="156"/>
      <c r="CC9" s="156"/>
    </row>
    <row r="10" spans="1:81" s="159" customFormat="1" ht="19.5" thickTop="1" thickBot="1">
      <c r="A10" s="158">
        <v>2</v>
      </c>
      <c r="B10" s="149" t="s">
        <v>189</v>
      </c>
      <c r="C10" s="437"/>
      <c r="D10" s="437"/>
      <c r="E10" s="437"/>
      <c r="F10" s="437"/>
      <c r="G10" s="437"/>
      <c r="H10" s="437"/>
      <c r="I10" s="438"/>
      <c r="J10" s="437">
        <f t="shared" ref="J10:J33" si="0">SUM(C10:I10)</f>
        <v>0</v>
      </c>
      <c r="K10" s="156"/>
      <c r="L10" s="437"/>
      <c r="M10" s="437"/>
      <c r="N10" s="437"/>
      <c r="O10" s="437"/>
      <c r="P10" s="437"/>
      <c r="Q10" s="437"/>
      <c r="R10" s="437">
        <v>5</v>
      </c>
      <c r="S10" s="437">
        <v>5</v>
      </c>
      <c r="T10" s="437">
        <v>5</v>
      </c>
      <c r="U10" s="437"/>
      <c r="V10" s="437"/>
      <c r="W10" s="437"/>
      <c r="X10" s="437">
        <f>SUM(L10:W10)</f>
        <v>15</v>
      </c>
      <c r="Y10" s="156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6">
        <f t="shared" ref="AL10:AL33" si="1">SUM(Z10:AK10)</f>
        <v>0</v>
      </c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6">
        <f t="shared" ref="AY10:AY34" si="2">SUM(AM10:AX10)</f>
        <v>0</v>
      </c>
      <c r="AZ10" s="158"/>
      <c r="BA10" s="158"/>
      <c r="BB10" s="158"/>
      <c r="BC10" s="158"/>
      <c r="BD10" s="158"/>
      <c r="BE10" s="158"/>
      <c r="BF10" s="158"/>
      <c r="BG10" s="158"/>
      <c r="BH10" s="158"/>
      <c r="BI10" s="158"/>
      <c r="BJ10" s="158"/>
      <c r="BK10" s="158"/>
      <c r="BL10" s="156">
        <f t="shared" ref="BL10:BL34" si="3">SUM(AZ10:BK10)</f>
        <v>0</v>
      </c>
      <c r="BM10" s="158"/>
      <c r="BN10" s="158"/>
      <c r="BO10" s="158"/>
      <c r="BP10" s="158"/>
      <c r="BQ10" s="158"/>
      <c r="BR10" s="158"/>
      <c r="BS10" s="158"/>
      <c r="BT10" s="158"/>
      <c r="BU10" s="158"/>
      <c r="BV10" s="158"/>
      <c r="BW10" s="158"/>
      <c r="BX10" s="158"/>
      <c r="BY10" s="156">
        <f t="shared" ref="BY10:BY33" si="4">SUM(BM10:BX10)</f>
        <v>0</v>
      </c>
      <c r="BZ10" s="156"/>
      <c r="CA10" s="156"/>
      <c r="CB10" s="156"/>
      <c r="CC10" s="156"/>
    </row>
    <row r="11" spans="1:81" s="157" customFormat="1" ht="19.5" thickTop="1" thickBot="1">
      <c r="A11" s="155">
        <v>3</v>
      </c>
      <c r="B11" s="151" t="s">
        <v>190</v>
      </c>
      <c r="C11" s="435"/>
      <c r="D11" s="435"/>
      <c r="E11" s="435"/>
      <c r="F11" s="435"/>
      <c r="G11" s="435"/>
      <c r="H11" s="435"/>
      <c r="I11" s="436"/>
      <c r="J11" s="435">
        <f t="shared" si="0"/>
        <v>0</v>
      </c>
      <c r="K11" s="156"/>
      <c r="L11" s="435"/>
      <c r="M11" s="435">
        <v>10</v>
      </c>
      <c r="N11" s="435">
        <v>10</v>
      </c>
      <c r="O11" s="435">
        <v>10</v>
      </c>
      <c r="P11" s="435">
        <v>5</v>
      </c>
      <c r="Q11" s="435">
        <v>5</v>
      </c>
      <c r="R11" s="435">
        <v>5</v>
      </c>
      <c r="S11" s="435"/>
      <c r="T11" s="435"/>
      <c r="U11" s="435"/>
      <c r="V11" s="435"/>
      <c r="W11" s="435"/>
      <c r="X11" s="435">
        <f>SUM(L11:W11)</f>
        <v>45</v>
      </c>
      <c r="Y11" s="156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6">
        <f t="shared" si="1"/>
        <v>0</v>
      </c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5"/>
      <c r="AY11" s="156">
        <f t="shared" si="2"/>
        <v>0</v>
      </c>
      <c r="AZ11" s="155"/>
      <c r="BA11" s="155"/>
      <c r="BB11" s="155"/>
      <c r="BC11" s="155"/>
      <c r="BD11" s="155"/>
      <c r="BE11" s="155"/>
      <c r="BF11" s="155"/>
      <c r="BG11" s="155"/>
      <c r="BH11" s="155"/>
      <c r="BI11" s="155"/>
      <c r="BJ11" s="155"/>
      <c r="BK11" s="155"/>
      <c r="BL11" s="156">
        <f t="shared" si="3"/>
        <v>0</v>
      </c>
      <c r="BM11" s="155"/>
      <c r="BN11" s="155"/>
      <c r="BO11" s="155"/>
      <c r="BP11" s="155"/>
      <c r="BQ11" s="155"/>
      <c r="BR11" s="155"/>
      <c r="BS11" s="155"/>
      <c r="BT11" s="155"/>
      <c r="BU11" s="155"/>
      <c r="BV11" s="155"/>
      <c r="BW11" s="155"/>
      <c r="BX11" s="155"/>
      <c r="BY11" s="156">
        <f t="shared" si="4"/>
        <v>0</v>
      </c>
      <c r="BZ11" s="156"/>
      <c r="CA11" s="156"/>
      <c r="CB11" s="156"/>
      <c r="CC11" s="156"/>
    </row>
    <row r="12" spans="1:81" s="159" customFormat="1" ht="19.5" thickTop="1" thickBot="1">
      <c r="A12" s="158">
        <v>4</v>
      </c>
      <c r="B12" s="149" t="s">
        <v>191</v>
      </c>
      <c r="C12" s="437"/>
      <c r="D12" s="437"/>
      <c r="E12" s="437">
        <v>5</v>
      </c>
      <c r="F12" s="437">
        <v>5</v>
      </c>
      <c r="G12" s="437">
        <v>5</v>
      </c>
      <c r="H12" s="437">
        <v>9</v>
      </c>
      <c r="I12" s="438">
        <v>9</v>
      </c>
      <c r="J12" s="437">
        <f t="shared" si="0"/>
        <v>33</v>
      </c>
      <c r="K12" s="156"/>
      <c r="L12" s="437">
        <v>9</v>
      </c>
      <c r="M12" s="437">
        <v>10</v>
      </c>
      <c r="N12" s="437">
        <v>10</v>
      </c>
      <c r="O12" s="437">
        <v>10</v>
      </c>
      <c r="P12" s="437">
        <v>10</v>
      </c>
      <c r="Q12" s="437">
        <v>10</v>
      </c>
      <c r="R12" s="437">
        <v>16.75</v>
      </c>
      <c r="S12" s="437">
        <v>6.75</v>
      </c>
      <c r="T12" s="437">
        <v>6.75</v>
      </c>
      <c r="U12" s="437"/>
      <c r="V12" s="437"/>
      <c r="W12" s="437"/>
      <c r="X12" s="437">
        <f t="shared" ref="X12:X33" si="5">SUM(L12:W12)</f>
        <v>89.25</v>
      </c>
      <c r="Y12" s="156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6">
        <f t="shared" si="1"/>
        <v>0</v>
      </c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6">
        <f t="shared" si="2"/>
        <v>0</v>
      </c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  <c r="BJ12" s="158"/>
      <c r="BK12" s="158"/>
      <c r="BL12" s="156">
        <f t="shared" si="3"/>
        <v>0</v>
      </c>
      <c r="BM12" s="158"/>
      <c r="BN12" s="158"/>
      <c r="BO12" s="158"/>
      <c r="BP12" s="158"/>
      <c r="BQ12" s="158"/>
      <c r="BR12" s="158"/>
      <c r="BS12" s="158"/>
      <c r="BT12" s="158"/>
      <c r="BU12" s="158"/>
      <c r="BV12" s="158"/>
      <c r="BW12" s="158"/>
      <c r="BX12" s="158"/>
      <c r="BY12" s="156">
        <f t="shared" si="4"/>
        <v>0</v>
      </c>
      <c r="BZ12" s="156"/>
      <c r="CA12" s="156"/>
      <c r="CB12" s="156"/>
      <c r="CC12" s="156"/>
    </row>
    <row r="13" spans="1:81" s="157" customFormat="1" ht="19.5" thickTop="1" thickBot="1">
      <c r="A13" s="155">
        <v>5</v>
      </c>
      <c r="B13" s="151" t="s">
        <v>192</v>
      </c>
      <c r="C13" s="435"/>
      <c r="D13" s="435"/>
      <c r="E13" s="435"/>
      <c r="F13" s="435"/>
      <c r="G13" s="435"/>
      <c r="H13" s="435"/>
      <c r="I13" s="436"/>
      <c r="J13" s="435">
        <f t="shared" si="0"/>
        <v>0</v>
      </c>
      <c r="K13" s="156"/>
      <c r="L13" s="435"/>
      <c r="M13" s="435"/>
      <c r="N13" s="435">
        <v>5</v>
      </c>
      <c r="O13" s="435">
        <v>5</v>
      </c>
      <c r="P13" s="435">
        <v>5</v>
      </c>
      <c r="Q13" s="435">
        <v>5</v>
      </c>
      <c r="R13" s="435">
        <v>5</v>
      </c>
      <c r="S13" s="435">
        <v>5</v>
      </c>
      <c r="T13" s="435"/>
      <c r="U13" s="435"/>
      <c r="V13" s="435"/>
      <c r="W13" s="435"/>
      <c r="X13" s="435">
        <f t="shared" si="5"/>
        <v>30</v>
      </c>
      <c r="Y13" s="156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6">
        <f t="shared" si="1"/>
        <v>0</v>
      </c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5"/>
      <c r="AY13" s="156">
        <f t="shared" si="2"/>
        <v>0</v>
      </c>
      <c r="AZ13" s="155"/>
      <c r="BA13" s="155"/>
      <c r="BB13" s="155"/>
      <c r="BC13" s="155"/>
      <c r="BD13" s="155"/>
      <c r="BE13" s="155"/>
      <c r="BF13" s="155"/>
      <c r="BG13" s="155"/>
      <c r="BH13" s="155"/>
      <c r="BI13" s="155"/>
      <c r="BJ13" s="155"/>
      <c r="BK13" s="155"/>
      <c r="BL13" s="156">
        <f t="shared" si="3"/>
        <v>0</v>
      </c>
      <c r="BM13" s="155"/>
      <c r="BN13" s="155"/>
      <c r="BO13" s="155"/>
      <c r="BP13" s="155"/>
      <c r="BQ13" s="155"/>
      <c r="BR13" s="155"/>
      <c r="BS13" s="155"/>
      <c r="BT13" s="155"/>
      <c r="BU13" s="155"/>
      <c r="BV13" s="155"/>
      <c r="BW13" s="155"/>
      <c r="BX13" s="155"/>
      <c r="BY13" s="156">
        <f t="shared" si="4"/>
        <v>0</v>
      </c>
      <c r="BZ13" s="156"/>
      <c r="CA13" s="156"/>
      <c r="CB13" s="156"/>
      <c r="CC13" s="156"/>
    </row>
    <row r="14" spans="1:81" s="159" customFormat="1" ht="19.5" thickTop="1" thickBot="1">
      <c r="A14" s="158">
        <v>6</v>
      </c>
      <c r="B14" s="149" t="s">
        <v>193</v>
      </c>
      <c r="C14" s="437"/>
      <c r="D14" s="437"/>
      <c r="E14" s="437"/>
      <c r="F14" s="437"/>
      <c r="G14" s="437">
        <v>5</v>
      </c>
      <c r="H14" s="437">
        <v>5</v>
      </c>
      <c r="I14" s="438">
        <v>9</v>
      </c>
      <c r="J14" s="437">
        <f t="shared" si="0"/>
        <v>19</v>
      </c>
      <c r="K14" s="156"/>
      <c r="L14" s="437">
        <v>4</v>
      </c>
      <c r="M14" s="437">
        <v>4</v>
      </c>
      <c r="N14" s="437">
        <v>5</v>
      </c>
      <c r="O14" s="437">
        <v>5</v>
      </c>
      <c r="P14" s="437">
        <v>5</v>
      </c>
      <c r="Q14" s="437"/>
      <c r="R14" s="437"/>
      <c r="S14" s="437"/>
      <c r="T14" s="437"/>
      <c r="U14" s="437"/>
      <c r="V14" s="437"/>
      <c r="W14" s="437"/>
      <c r="X14" s="437">
        <f t="shared" si="5"/>
        <v>23</v>
      </c>
      <c r="Y14" s="16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6">
        <f t="shared" si="1"/>
        <v>0</v>
      </c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6">
        <f t="shared" si="2"/>
        <v>0</v>
      </c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8"/>
      <c r="BK14" s="158"/>
      <c r="BL14" s="156">
        <f t="shared" si="3"/>
        <v>0</v>
      </c>
      <c r="BM14" s="158"/>
      <c r="BN14" s="158"/>
      <c r="BO14" s="158"/>
      <c r="BP14" s="158"/>
      <c r="BQ14" s="158"/>
      <c r="BR14" s="158"/>
      <c r="BS14" s="158"/>
      <c r="BT14" s="158"/>
      <c r="BU14" s="158"/>
      <c r="BV14" s="158"/>
      <c r="BW14" s="158"/>
      <c r="BX14" s="158"/>
      <c r="BY14" s="156">
        <f t="shared" si="4"/>
        <v>0</v>
      </c>
      <c r="BZ14" s="156"/>
      <c r="CA14" s="156"/>
      <c r="CB14" s="156"/>
      <c r="CC14" s="156"/>
    </row>
    <row r="15" spans="1:81" s="157" customFormat="1" ht="19.5" thickTop="1" thickBot="1">
      <c r="A15" s="155">
        <v>7</v>
      </c>
      <c r="B15" s="151" t="s">
        <v>194</v>
      </c>
      <c r="C15" s="435"/>
      <c r="D15" s="435"/>
      <c r="E15" s="435"/>
      <c r="F15" s="611"/>
      <c r="G15" s="435"/>
      <c r="H15" s="435"/>
      <c r="I15" s="436"/>
      <c r="J15" s="435">
        <f t="shared" si="0"/>
        <v>0</v>
      </c>
      <c r="K15" s="156"/>
      <c r="L15" s="435"/>
      <c r="M15" s="435">
        <v>5</v>
      </c>
      <c r="N15" s="435">
        <v>5</v>
      </c>
      <c r="O15" s="435">
        <v>5</v>
      </c>
      <c r="P15" s="435">
        <v>5</v>
      </c>
      <c r="Q15" s="435">
        <v>5</v>
      </c>
      <c r="R15" s="435">
        <v>5</v>
      </c>
      <c r="S15" s="435"/>
      <c r="T15" s="435"/>
      <c r="U15" s="435"/>
      <c r="V15" s="435"/>
      <c r="W15" s="435"/>
      <c r="X15" s="435">
        <f t="shared" si="5"/>
        <v>30</v>
      </c>
      <c r="Y15" s="156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6">
        <f t="shared" si="1"/>
        <v>0</v>
      </c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6">
        <f t="shared" si="2"/>
        <v>0</v>
      </c>
      <c r="AZ15" s="155"/>
      <c r="BA15" s="155"/>
      <c r="BB15" s="155"/>
      <c r="BC15" s="155"/>
      <c r="BD15" s="155"/>
      <c r="BE15" s="155"/>
      <c r="BF15" s="155"/>
      <c r="BG15" s="155"/>
      <c r="BH15" s="155"/>
      <c r="BI15" s="155"/>
      <c r="BJ15" s="155"/>
      <c r="BK15" s="155"/>
      <c r="BL15" s="156">
        <f t="shared" si="3"/>
        <v>0</v>
      </c>
      <c r="BM15" s="155"/>
      <c r="BN15" s="155"/>
      <c r="BO15" s="155"/>
      <c r="BP15" s="155"/>
      <c r="BQ15" s="155"/>
      <c r="BR15" s="155"/>
      <c r="BS15" s="155"/>
      <c r="BT15" s="155"/>
      <c r="BU15" s="155"/>
      <c r="BV15" s="155"/>
      <c r="BW15" s="155"/>
      <c r="BX15" s="155"/>
      <c r="BY15" s="156">
        <f t="shared" si="4"/>
        <v>0</v>
      </c>
      <c r="BZ15" s="156"/>
      <c r="CA15" s="156"/>
      <c r="CB15" s="156"/>
      <c r="CC15" s="156"/>
    </row>
    <row r="16" spans="1:81" s="159" customFormat="1" ht="19.5" thickTop="1" thickBot="1">
      <c r="A16" s="158">
        <v>8</v>
      </c>
      <c r="B16" s="149" t="s">
        <v>195</v>
      </c>
      <c r="C16" s="437"/>
      <c r="D16" s="437"/>
      <c r="E16" s="437"/>
      <c r="F16" s="437"/>
      <c r="G16" s="437"/>
      <c r="H16" s="437"/>
      <c r="I16" s="438"/>
      <c r="J16" s="437">
        <f t="shared" si="0"/>
        <v>0</v>
      </c>
      <c r="K16" s="156"/>
      <c r="L16" s="441"/>
      <c r="M16" s="437"/>
      <c r="N16" s="437"/>
      <c r="O16" s="437"/>
      <c r="P16" s="437"/>
      <c r="Q16" s="437">
        <v>5</v>
      </c>
      <c r="R16" s="437">
        <v>5</v>
      </c>
      <c r="S16" s="437">
        <v>5</v>
      </c>
      <c r="T16" s="437"/>
      <c r="U16" s="437"/>
      <c r="V16" s="437"/>
      <c r="W16" s="437"/>
      <c r="X16" s="437">
        <f t="shared" si="5"/>
        <v>15</v>
      </c>
      <c r="Y16" s="156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6">
        <f t="shared" si="1"/>
        <v>0</v>
      </c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6">
        <f t="shared" si="2"/>
        <v>0</v>
      </c>
      <c r="AZ16" s="158"/>
      <c r="BA16" s="158"/>
      <c r="BB16" s="158"/>
      <c r="BC16" s="158"/>
      <c r="BD16" s="158"/>
      <c r="BE16" s="158"/>
      <c r="BF16" s="158"/>
      <c r="BG16" s="158"/>
      <c r="BH16" s="158"/>
      <c r="BI16" s="158"/>
      <c r="BJ16" s="158"/>
      <c r="BK16" s="158"/>
      <c r="BL16" s="156">
        <f t="shared" si="3"/>
        <v>0</v>
      </c>
      <c r="BM16" s="158"/>
      <c r="BN16" s="158"/>
      <c r="BO16" s="158"/>
      <c r="BP16" s="158"/>
      <c r="BQ16" s="158"/>
      <c r="BR16" s="158"/>
      <c r="BS16" s="158"/>
      <c r="BT16" s="158"/>
      <c r="BU16" s="158"/>
      <c r="BV16" s="158"/>
      <c r="BW16" s="158"/>
      <c r="BX16" s="158"/>
      <c r="BY16" s="156">
        <f t="shared" si="4"/>
        <v>0</v>
      </c>
      <c r="BZ16" s="156"/>
      <c r="CA16" s="156"/>
      <c r="CB16" s="156"/>
      <c r="CC16" s="156"/>
    </row>
    <row r="17" spans="1:81" s="157" customFormat="1" ht="19.5" thickTop="1" thickBot="1">
      <c r="A17" s="155">
        <v>9</v>
      </c>
      <c r="B17" s="151" t="s">
        <v>196</v>
      </c>
      <c r="C17" s="435"/>
      <c r="D17" s="435"/>
      <c r="E17" s="435"/>
      <c r="F17" s="435"/>
      <c r="G17" s="435"/>
      <c r="H17" s="435">
        <v>5</v>
      </c>
      <c r="I17" s="436">
        <v>5</v>
      </c>
      <c r="J17" s="435">
        <f t="shared" si="0"/>
        <v>10</v>
      </c>
      <c r="K17" s="156"/>
      <c r="L17" s="435">
        <v>5</v>
      </c>
      <c r="M17" s="435">
        <v>5</v>
      </c>
      <c r="N17" s="435">
        <v>5</v>
      </c>
      <c r="O17" s="435">
        <v>5</v>
      </c>
      <c r="P17" s="435"/>
      <c r="Q17" s="435"/>
      <c r="R17" s="435"/>
      <c r="S17" s="435"/>
      <c r="T17" s="435"/>
      <c r="U17" s="435"/>
      <c r="V17" s="435"/>
      <c r="W17" s="435"/>
      <c r="X17" s="435">
        <f t="shared" si="5"/>
        <v>20</v>
      </c>
      <c r="Y17" s="156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6">
        <f t="shared" si="1"/>
        <v>0</v>
      </c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6">
        <f t="shared" si="2"/>
        <v>0</v>
      </c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6">
        <f t="shared" si="3"/>
        <v>0</v>
      </c>
      <c r="BM17" s="155"/>
      <c r="BN17" s="155"/>
      <c r="BO17" s="155"/>
      <c r="BP17" s="155"/>
      <c r="BQ17" s="155"/>
      <c r="BR17" s="155"/>
      <c r="BS17" s="155"/>
      <c r="BT17" s="155"/>
      <c r="BU17" s="155"/>
      <c r="BV17" s="155"/>
      <c r="BW17" s="155"/>
      <c r="BX17" s="155"/>
      <c r="BY17" s="156">
        <f t="shared" si="4"/>
        <v>0</v>
      </c>
      <c r="BZ17" s="156"/>
      <c r="CA17" s="156"/>
      <c r="CB17" s="156"/>
      <c r="CC17" s="156"/>
    </row>
    <row r="18" spans="1:81" s="159" customFormat="1" ht="19.5" thickTop="1" thickBot="1">
      <c r="A18" s="158">
        <v>10</v>
      </c>
      <c r="B18" s="149" t="s">
        <v>198</v>
      </c>
      <c r="C18" s="437"/>
      <c r="D18" s="437"/>
      <c r="E18" s="437"/>
      <c r="F18" s="437"/>
      <c r="G18" s="437"/>
      <c r="H18" s="437"/>
      <c r="I18" s="438"/>
      <c r="J18" s="437">
        <f t="shared" si="0"/>
        <v>0</v>
      </c>
      <c r="K18" s="156"/>
      <c r="L18" s="437"/>
      <c r="M18" s="437">
        <v>5</v>
      </c>
      <c r="N18" s="437">
        <v>5</v>
      </c>
      <c r="O18" s="437">
        <v>5</v>
      </c>
      <c r="P18" s="437"/>
      <c r="Q18" s="437"/>
      <c r="R18" s="437"/>
      <c r="S18" s="437"/>
      <c r="T18" s="437"/>
      <c r="U18" s="437"/>
      <c r="V18" s="437"/>
      <c r="W18" s="437"/>
      <c r="X18" s="437">
        <f t="shared" si="5"/>
        <v>15</v>
      </c>
      <c r="Y18" s="156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6">
        <f t="shared" si="1"/>
        <v>0</v>
      </c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6">
        <f t="shared" si="2"/>
        <v>0</v>
      </c>
      <c r="AZ18" s="158"/>
      <c r="BA18" s="158"/>
      <c r="BB18" s="158"/>
      <c r="BC18" s="158"/>
      <c r="BD18" s="158"/>
      <c r="BE18" s="158"/>
      <c r="BF18" s="158"/>
      <c r="BG18" s="158"/>
      <c r="BH18" s="158"/>
      <c r="BI18" s="158"/>
      <c r="BJ18" s="158"/>
      <c r="BK18" s="158"/>
      <c r="BL18" s="156">
        <f t="shared" si="3"/>
        <v>0</v>
      </c>
      <c r="BM18" s="158"/>
      <c r="BN18" s="158"/>
      <c r="BO18" s="158"/>
      <c r="BP18" s="158"/>
      <c r="BQ18" s="158"/>
      <c r="BR18" s="158"/>
      <c r="BS18" s="158"/>
      <c r="BT18" s="158"/>
      <c r="BU18" s="158"/>
      <c r="BV18" s="158"/>
      <c r="BW18" s="158"/>
      <c r="BX18" s="158"/>
      <c r="BY18" s="156">
        <f t="shared" si="4"/>
        <v>0</v>
      </c>
      <c r="BZ18" s="156"/>
      <c r="CA18" s="156"/>
      <c r="CB18" s="156"/>
      <c r="CC18" s="156"/>
    </row>
    <row r="19" spans="1:81" s="157" customFormat="1" ht="19.5" thickTop="1" thickBot="1">
      <c r="A19" s="155">
        <v>11</v>
      </c>
      <c r="B19" s="151" t="s">
        <v>197</v>
      </c>
      <c r="C19" s="435"/>
      <c r="D19" s="435"/>
      <c r="E19" s="435"/>
      <c r="F19" s="435"/>
      <c r="G19" s="435">
        <v>5</v>
      </c>
      <c r="H19" s="435">
        <v>5</v>
      </c>
      <c r="I19" s="436">
        <v>5</v>
      </c>
      <c r="J19" s="435">
        <f t="shared" si="0"/>
        <v>15</v>
      </c>
      <c r="K19" s="156"/>
      <c r="L19" s="435"/>
      <c r="M19" s="435">
        <v>5</v>
      </c>
      <c r="N19" s="435">
        <v>5</v>
      </c>
      <c r="O19" s="435">
        <v>5</v>
      </c>
      <c r="P19" s="435">
        <v>5</v>
      </c>
      <c r="Q19" s="435">
        <v>5</v>
      </c>
      <c r="R19" s="435">
        <v>5</v>
      </c>
      <c r="S19" s="435"/>
      <c r="T19" s="435"/>
      <c r="U19" s="435"/>
      <c r="V19" s="435"/>
      <c r="W19" s="435"/>
      <c r="X19" s="435">
        <f t="shared" si="5"/>
        <v>30</v>
      </c>
      <c r="Y19" s="156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6">
        <f t="shared" si="1"/>
        <v>0</v>
      </c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6">
        <f t="shared" si="2"/>
        <v>0</v>
      </c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6">
        <f t="shared" si="3"/>
        <v>0</v>
      </c>
      <c r="BM19" s="155"/>
      <c r="BN19" s="155"/>
      <c r="BO19" s="155"/>
      <c r="BP19" s="155"/>
      <c r="BQ19" s="155"/>
      <c r="BR19" s="155"/>
      <c r="BS19" s="155"/>
      <c r="BT19" s="155"/>
      <c r="BU19" s="155"/>
      <c r="BV19" s="155"/>
      <c r="BW19" s="155"/>
      <c r="BX19" s="155"/>
      <c r="BY19" s="156">
        <f t="shared" si="4"/>
        <v>0</v>
      </c>
      <c r="BZ19" s="156"/>
      <c r="CA19" s="156"/>
      <c r="CB19" s="156"/>
      <c r="CC19" s="156"/>
    </row>
    <row r="20" spans="1:81" s="159" customFormat="1" ht="19.5" thickTop="1" thickBot="1">
      <c r="A20" s="158">
        <v>12</v>
      </c>
      <c r="B20" s="149" t="s">
        <v>217</v>
      </c>
      <c r="C20" s="437"/>
      <c r="D20" s="437"/>
      <c r="E20" s="437"/>
      <c r="F20" s="437">
        <v>5</v>
      </c>
      <c r="G20" s="437">
        <v>5</v>
      </c>
      <c r="H20" s="437">
        <v>5</v>
      </c>
      <c r="I20" s="438">
        <v>10</v>
      </c>
      <c r="J20" s="437">
        <f t="shared" si="0"/>
        <v>25</v>
      </c>
      <c r="K20" s="156"/>
      <c r="L20" s="437">
        <v>10</v>
      </c>
      <c r="M20" s="437">
        <v>10</v>
      </c>
      <c r="N20" s="437">
        <v>10</v>
      </c>
      <c r="O20" s="437">
        <v>10</v>
      </c>
      <c r="P20" s="437">
        <v>10</v>
      </c>
      <c r="Q20" s="437">
        <v>10</v>
      </c>
      <c r="R20" s="437">
        <v>10</v>
      </c>
      <c r="S20" s="437">
        <v>10</v>
      </c>
      <c r="T20" s="437"/>
      <c r="U20" s="437"/>
      <c r="V20" s="437"/>
      <c r="W20" s="437"/>
      <c r="X20" s="437">
        <f t="shared" si="5"/>
        <v>80</v>
      </c>
      <c r="Y20" s="156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6">
        <f t="shared" si="1"/>
        <v>0</v>
      </c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6">
        <f t="shared" si="2"/>
        <v>0</v>
      </c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6">
        <f t="shared" si="3"/>
        <v>0</v>
      </c>
      <c r="BM20" s="158"/>
      <c r="BN20" s="158"/>
      <c r="BO20" s="158"/>
      <c r="BP20" s="158"/>
      <c r="BQ20" s="158"/>
      <c r="BR20" s="158"/>
      <c r="BS20" s="158"/>
      <c r="BT20" s="158"/>
      <c r="BU20" s="158"/>
      <c r="BV20" s="158"/>
      <c r="BW20" s="158"/>
      <c r="BX20" s="158"/>
      <c r="BY20" s="156">
        <f t="shared" si="4"/>
        <v>0</v>
      </c>
      <c r="BZ20" s="156"/>
      <c r="CA20" s="156"/>
      <c r="CB20" s="156"/>
      <c r="CC20" s="156"/>
    </row>
    <row r="21" spans="1:81" s="157" customFormat="1" ht="19.5" thickTop="1" thickBot="1">
      <c r="A21" s="155">
        <v>13</v>
      </c>
      <c r="B21" s="151" t="s">
        <v>218</v>
      </c>
      <c r="C21" s="435"/>
      <c r="D21" s="435"/>
      <c r="E21" s="435"/>
      <c r="F21" s="435"/>
      <c r="G21" s="435"/>
      <c r="H21" s="435"/>
      <c r="I21" s="436"/>
      <c r="J21" s="435">
        <f t="shared" si="0"/>
        <v>0</v>
      </c>
      <c r="K21" s="156"/>
      <c r="L21" s="435"/>
      <c r="M21" s="435"/>
      <c r="N21" s="435"/>
      <c r="O21" s="435"/>
      <c r="P21" s="435">
        <v>5</v>
      </c>
      <c r="Q21" s="435">
        <v>5</v>
      </c>
      <c r="R21" s="435">
        <v>5</v>
      </c>
      <c r="S21" s="435"/>
      <c r="T21" s="435"/>
      <c r="U21" s="435"/>
      <c r="V21" s="435"/>
      <c r="W21" s="435"/>
      <c r="X21" s="435">
        <f t="shared" si="5"/>
        <v>15</v>
      </c>
      <c r="Y21" s="156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6">
        <f t="shared" si="1"/>
        <v>0</v>
      </c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6">
        <f t="shared" si="2"/>
        <v>0</v>
      </c>
      <c r="AZ21" s="155"/>
      <c r="BA21" s="155"/>
      <c r="BB21" s="155"/>
      <c r="BC21" s="155"/>
      <c r="BD21" s="155"/>
      <c r="BE21" s="155"/>
      <c r="BF21" s="155"/>
      <c r="BG21" s="155"/>
      <c r="BH21" s="155"/>
      <c r="BI21" s="155"/>
      <c r="BJ21" s="155"/>
      <c r="BK21" s="155"/>
      <c r="BL21" s="156">
        <f t="shared" si="3"/>
        <v>0</v>
      </c>
      <c r="BM21" s="155"/>
      <c r="BN21" s="155"/>
      <c r="BO21" s="155"/>
      <c r="BP21" s="155"/>
      <c r="BQ21" s="155"/>
      <c r="BR21" s="155"/>
      <c r="BS21" s="155"/>
      <c r="BT21" s="155"/>
      <c r="BU21" s="155"/>
      <c r="BV21" s="155"/>
      <c r="BW21" s="155"/>
      <c r="BX21" s="155"/>
      <c r="BY21" s="156">
        <f t="shared" si="4"/>
        <v>0</v>
      </c>
      <c r="BZ21" s="156"/>
      <c r="CA21" s="156"/>
      <c r="CB21" s="156"/>
      <c r="CC21" s="156"/>
    </row>
    <row r="22" spans="1:81" s="159" customFormat="1" ht="19.5" thickTop="1" thickBot="1">
      <c r="A22" s="158">
        <v>14</v>
      </c>
      <c r="B22" s="149" t="s">
        <v>219</v>
      </c>
      <c r="C22" s="437"/>
      <c r="D22" s="437"/>
      <c r="E22" s="437"/>
      <c r="F22" s="437"/>
      <c r="G22" s="437"/>
      <c r="H22" s="437"/>
      <c r="I22" s="438"/>
      <c r="J22" s="437">
        <f t="shared" si="0"/>
        <v>0</v>
      </c>
      <c r="K22" s="156"/>
      <c r="L22" s="437"/>
      <c r="M22" s="437"/>
      <c r="N22" s="437"/>
      <c r="O22" s="437"/>
      <c r="P22" s="437"/>
      <c r="Q22" s="437"/>
      <c r="R22" s="437">
        <v>5</v>
      </c>
      <c r="S22" s="437">
        <v>5</v>
      </c>
      <c r="T22" s="437">
        <v>5</v>
      </c>
      <c r="U22" s="437"/>
      <c r="V22" s="437"/>
      <c r="W22" s="437"/>
      <c r="X22" s="437">
        <f t="shared" si="5"/>
        <v>15</v>
      </c>
      <c r="Y22" s="156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6">
        <f t="shared" si="1"/>
        <v>0</v>
      </c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6">
        <f t="shared" si="2"/>
        <v>0</v>
      </c>
      <c r="AZ22" s="158"/>
      <c r="BA22" s="158"/>
      <c r="BB22" s="158"/>
      <c r="BC22" s="158"/>
      <c r="BD22" s="158"/>
      <c r="BE22" s="158"/>
      <c r="BF22" s="158"/>
      <c r="BG22" s="158"/>
      <c r="BH22" s="158"/>
      <c r="BI22" s="158"/>
      <c r="BJ22" s="158"/>
      <c r="BK22" s="158"/>
      <c r="BL22" s="156">
        <f t="shared" si="3"/>
        <v>0</v>
      </c>
      <c r="BM22" s="158"/>
      <c r="BN22" s="158"/>
      <c r="BO22" s="158"/>
      <c r="BP22" s="158"/>
      <c r="BQ22" s="158"/>
      <c r="BR22" s="158"/>
      <c r="BS22" s="158"/>
      <c r="BT22" s="158"/>
      <c r="BU22" s="158"/>
      <c r="BV22" s="158"/>
      <c r="BW22" s="158"/>
      <c r="BX22" s="158"/>
      <c r="BY22" s="156">
        <f t="shared" si="4"/>
        <v>0</v>
      </c>
      <c r="BZ22" s="156"/>
      <c r="CA22" s="156"/>
      <c r="CB22" s="156"/>
      <c r="CC22" s="156"/>
    </row>
    <row r="23" spans="1:81" s="157" customFormat="1" ht="19.5" thickTop="1" thickBot="1">
      <c r="A23" s="155">
        <v>15</v>
      </c>
      <c r="B23" s="151" t="s">
        <v>220</v>
      </c>
      <c r="C23" s="435"/>
      <c r="D23" s="435"/>
      <c r="E23" s="435">
        <v>5</v>
      </c>
      <c r="F23" s="435">
        <v>5</v>
      </c>
      <c r="G23" s="435">
        <v>5</v>
      </c>
      <c r="H23" s="435">
        <v>5</v>
      </c>
      <c r="I23" s="436">
        <v>5</v>
      </c>
      <c r="J23" s="435">
        <f t="shared" si="0"/>
        <v>25</v>
      </c>
      <c r="K23" s="156"/>
      <c r="L23" s="435">
        <v>5</v>
      </c>
      <c r="M23" s="435"/>
      <c r="N23" s="435"/>
      <c r="O23" s="435"/>
      <c r="P23" s="435"/>
      <c r="Q23" s="435">
        <v>10</v>
      </c>
      <c r="R23" s="435">
        <v>10</v>
      </c>
      <c r="S23" s="435">
        <v>10</v>
      </c>
      <c r="T23" s="435"/>
      <c r="U23" s="435"/>
      <c r="V23" s="435"/>
      <c r="W23" s="435"/>
      <c r="X23" s="435">
        <f t="shared" si="5"/>
        <v>35</v>
      </c>
      <c r="Y23" s="156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6">
        <f t="shared" si="1"/>
        <v>0</v>
      </c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6">
        <f>SUM(AM23:AX23)</f>
        <v>0</v>
      </c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6">
        <f t="shared" si="3"/>
        <v>0</v>
      </c>
      <c r="BM23" s="155"/>
      <c r="BN23" s="155"/>
      <c r="BO23" s="155"/>
      <c r="BP23" s="155"/>
      <c r="BQ23" s="155"/>
      <c r="BR23" s="155"/>
      <c r="BS23" s="155"/>
      <c r="BT23" s="155"/>
      <c r="BU23" s="155"/>
      <c r="BV23" s="155"/>
      <c r="BW23" s="155"/>
      <c r="BX23" s="155"/>
      <c r="BY23" s="156">
        <f t="shared" si="4"/>
        <v>0</v>
      </c>
      <c r="BZ23" s="156"/>
      <c r="CA23" s="156"/>
      <c r="CB23" s="156"/>
      <c r="CC23" s="156"/>
    </row>
    <row r="24" spans="1:81" s="159" customFormat="1" ht="19.5" thickTop="1" thickBot="1">
      <c r="A24" s="158">
        <v>16</v>
      </c>
      <c r="B24" s="149" t="s">
        <v>221</v>
      </c>
      <c r="C24" s="437"/>
      <c r="D24" s="437"/>
      <c r="E24" s="437"/>
      <c r="F24" s="437"/>
      <c r="G24" s="437"/>
      <c r="H24" s="437"/>
      <c r="I24" s="438"/>
      <c r="J24" s="437">
        <f t="shared" si="0"/>
        <v>0</v>
      </c>
      <c r="K24" s="156"/>
      <c r="L24" s="437"/>
      <c r="M24" s="437"/>
      <c r="N24" s="437"/>
      <c r="O24" s="437"/>
      <c r="P24" s="437">
        <v>15</v>
      </c>
      <c r="Q24" s="437">
        <v>15</v>
      </c>
      <c r="R24" s="437">
        <v>15</v>
      </c>
      <c r="S24" s="437"/>
      <c r="T24" s="437"/>
      <c r="U24" s="437"/>
      <c r="V24" s="437"/>
      <c r="W24" s="437"/>
      <c r="X24" s="437">
        <f t="shared" si="5"/>
        <v>45</v>
      </c>
      <c r="Y24" s="156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  <c r="AL24" s="156">
        <f t="shared" si="1"/>
        <v>0</v>
      </c>
      <c r="AM24" s="158"/>
      <c r="AN24" s="158"/>
      <c r="AO24" s="158"/>
      <c r="AP24" s="158"/>
      <c r="AQ24" s="158"/>
      <c r="AR24" s="158"/>
      <c r="AS24" s="158"/>
      <c r="AT24" s="158"/>
      <c r="AU24" s="158"/>
      <c r="AV24" s="158"/>
      <c r="AW24" s="158"/>
      <c r="AX24" s="158"/>
      <c r="AY24" s="156">
        <f t="shared" si="2"/>
        <v>0</v>
      </c>
      <c r="AZ24" s="158"/>
      <c r="BA24" s="158"/>
      <c r="BB24" s="158"/>
      <c r="BC24" s="158"/>
      <c r="BD24" s="158"/>
      <c r="BE24" s="158"/>
      <c r="BF24" s="158"/>
      <c r="BG24" s="158"/>
      <c r="BH24" s="158"/>
      <c r="BI24" s="158"/>
      <c r="BJ24" s="158"/>
      <c r="BK24" s="158"/>
      <c r="BL24" s="156">
        <f t="shared" si="3"/>
        <v>0</v>
      </c>
      <c r="BM24" s="158"/>
      <c r="BN24" s="158"/>
      <c r="BO24" s="158"/>
      <c r="BP24" s="158"/>
      <c r="BQ24" s="158"/>
      <c r="BR24" s="158"/>
      <c r="BS24" s="158"/>
      <c r="BT24" s="158"/>
      <c r="BU24" s="158"/>
      <c r="BV24" s="158"/>
      <c r="BW24" s="158"/>
      <c r="BX24" s="158"/>
      <c r="BY24" s="156">
        <f>SUM(BM24:BX24)</f>
        <v>0</v>
      </c>
      <c r="BZ24" s="156"/>
      <c r="CA24" s="156"/>
      <c r="CB24" s="156"/>
      <c r="CC24" s="156"/>
    </row>
    <row r="25" spans="1:81" s="157" customFormat="1" ht="19.5" thickTop="1" thickBot="1">
      <c r="A25" s="155">
        <v>17</v>
      </c>
      <c r="B25" s="151" t="s">
        <v>222</v>
      </c>
      <c r="C25" s="435"/>
      <c r="D25" s="435"/>
      <c r="E25" s="435"/>
      <c r="F25" s="435"/>
      <c r="G25" s="435"/>
      <c r="H25" s="435"/>
      <c r="I25" s="436"/>
      <c r="J25" s="435">
        <f t="shared" si="0"/>
        <v>0</v>
      </c>
      <c r="K25" s="156"/>
      <c r="L25" s="435"/>
      <c r="M25" s="435"/>
      <c r="N25" s="435"/>
      <c r="O25" s="435"/>
      <c r="P25" s="435"/>
      <c r="Q25" s="435">
        <v>5</v>
      </c>
      <c r="R25" s="435">
        <v>5</v>
      </c>
      <c r="S25" s="435">
        <v>5</v>
      </c>
      <c r="T25" s="435"/>
      <c r="U25" s="435"/>
      <c r="V25" s="435"/>
      <c r="W25" s="435"/>
      <c r="X25" s="435">
        <f t="shared" si="5"/>
        <v>15</v>
      </c>
      <c r="Y25" s="156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6">
        <f t="shared" si="1"/>
        <v>0</v>
      </c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6">
        <f t="shared" si="2"/>
        <v>0</v>
      </c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6">
        <f t="shared" si="3"/>
        <v>0</v>
      </c>
      <c r="BM25" s="155"/>
      <c r="BN25" s="155"/>
      <c r="BO25" s="155"/>
      <c r="BP25" s="155"/>
      <c r="BQ25" s="155"/>
      <c r="BR25" s="155"/>
      <c r="BS25" s="155"/>
      <c r="BT25" s="155"/>
      <c r="BU25" s="155"/>
      <c r="BV25" s="155"/>
      <c r="BW25" s="155"/>
      <c r="BX25" s="155"/>
      <c r="BY25" s="156">
        <f t="shared" si="4"/>
        <v>0</v>
      </c>
      <c r="BZ25" s="156"/>
      <c r="CA25" s="156"/>
      <c r="CB25" s="156"/>
      <c r="CC25" s="156"/>
    </row>
    <row r="26" spans="1:81" s="159" customFormat="1" ht="19.5" thickTop="1" thickBot="1">
      <c r="A26" s="158">
        <v>18</v>
      </c>
      <c r="B26" s="149" t="s">
        <v>223</v>
      </c>
      <c r="C26" s="437"/>
      <c r="D26" s="437"/>
      <c r="E26" s="437"/>
      <c r="F26" s="437"/>
      <c r="G26" s="437"/>
      <c r="H26" s="437"/>
      <c r="I26" s="438"/>
      <c r="J26" s="437">
        <f t="shared" si="0"/>
        <v>0</v>
      </c>
      <c r="K26" s="156"/>
      <c r="L26" s="437"/>
      <c r="M26" s="437"/>
      <c r="N26" s="437"/>
      <c r="O26" s="437"/>
      <c r="P26" s="437">
        <v>5</v>
      </c>
      <c r="Q26" s="437">
        <v>5</v>
      </c>
      <c r="R26" s="437">
        <v>5</v>
      </c>
      <c r="S26" s="437"/>
      <c r="T26" s="437"/>
      <c r="U26" s="437"/>
      <c r="V26" s="437"/>
      <c r="W26" s="437"/>
      <c r="X26" s="437">
        <f t="shared" si="5"/>
        <v>15</v>
      </c>
      <c r="Y26" s="156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6">
        <f t="shared" si="1"/>
        <v>0</v>
      </c>
      <c r="AM26" s="158"/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/>
      <c r="AY26" s="156">
        <f t="shared" si="2"/>
        <v>0</v>
      </c>
      <c r="AZ26" s="158"/>
      <c r="BA26" s="158"/>
      <c r="BB26" s="158"/>
      <c r="BC26" s="158"/>
      <c r="BD26" s="158"/>
      <c r="BE26" s="158"/>
      <c r="BF26" s="158"/>
      <c r="BG26" s="158"/>
      <c r="BH26" s="158"/>
      <c r="BI26" s="158"/>
      <c r="BJ26" s="158"/>
      <c r="BK26" s="158"/>
      <c r="BL26" s="156">
        <f t="shared" si="3"/>
        <v>0</v>
      </c>
      <c r="BM26" s="158"/>
      <c r="BN26" s="158"/>
      <c r="BO26" s="158"/>
      <c r="BP26" s="158"/>
      <c r="BQ26" s="158"/>
      <c r="BR26" s="158"/>
      <c r="BS26" s="158"/>
      <c r="BT26" s="158"/>
      <c r="BU26" s="158"/>
      <c r="BV26" s="158"/>
      <c r="BW26" s="158"/>
      <c r="BX26" s="158"/>
      <c r="BY26" s="156">
        <f t="shared" si="4"/>
        <v>0</v>
      </c>
      <c r="BZ26" s="156"/>
      <c r="CA26" s="156"/>
      <c r="CB26" s="156"/>
      <c r="CC26" s="156"/>
    </row>
    <row r="27" spans="1:81" s="157" customFormat="1" ht="19.5" thickTop="1" thickBot="1">
      <c r="A27" s="155">
        <v>19</v>
      </c>
      <c r="B27" s="151" t="s">
        <v>224</v>
      </c>
      <c r="C27" s="435"/>
      <c r="D27" s="435"/>
      <c r="E27" s="435"/>
      <c r="F27" s="435"/>
      <c r="G27" s="435"/>
      <c r="H27" s="435"/>
      <c r="I27" s="436"/>
      <c r="J27" s="435">
        <f t="shared" si="0"/>
        <v>0</v>
      </c>
      <c r="K27" s="156"/>
      <c r="L27" s="435"/>
      <c r="M27" s="435"/>
      <c r="N27" s="435"/>
      <c r="O27" s="435"/>
      <c r="P27" s="435">
        <v>5</v>
      </c>
      <c r="Q27" s="435">
        <v>5</v>
      </c>
      <c r="R27" s="435">
        <v>5</v>
      </c>
      <c r="S27" s="435"/>
      <c r="T27" s="435"/>
      <c r="U27" s="435"/>
      <c r="V27" s="435"/>
      <c r="W27" s="435"/>
      <c r="X27" s="435">
        <f t="shared" si="5"/>
        <v>15</v>
      </c>
      <c r="Y27" s="156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6">
        <f t="shared" si="1"/>
        <v>0</v>
      </c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6">
        <f t="shared" si="2"/>
        <v>0</v>
      </c>
      <c r="AZ27" s="155"/>
      <c r="BA27" s="155"/>
      <c r="BB27" s="155"/>
      <c r="BC27" s="155"/>
      <c r="BD27" s="155"/>
      <c r="BE27" s="155"/>
      <c r="BF27" s="155"/>
      <c r="BG27" s="155"/>
      <c r="BH27" s="155"/>
      <c r="BI27" s="155"/>
      <c r="BJ27" s="155"/>
      <c r="BK27" s="155"/>
      <c r="BL27" s="156">
        <f t="shared" si="3"/>
        <v>0</v>
      </c>
      <c r="BM27" s="155"/>
      <c r="BN27" s="155"/>
      <c r="BO27" s="155"/>
      <c r="BP27" s="155"/>
      <c r="BQ27" s="155"/>
      <c r="BR27" s="155"/>
      <c r="BS27" s="155"/>
      <c r="BT27" s="155"/>
      <c r="BU27" s="155"/>
      <c r="BV27" s="155"/>
      <c r="BW27" s="155"/>
      <c r="BX27" s="155"/>
      <c r="BY27" s="156">
        <f t="shared" si="4"/>
        <v>0</v>
      </c>
      <c r="BZ27" s="156"/>
      <c r="CA27" s="156"/>
      <c r="CB27" s="156"/>
      <c r="CC27" s="156"/>
    </row>
    <row r="28" spans="1:81" s="159" customFormat="1" ht="19.5" thickTop="1" thickBot="1">
      <c r="A28" s="160">
        <v>20</v>
      </c>
      <c r="B28" s="149" t="s">
        <v>225</v>
      </c>
      <c r="C28" s="437"/>
      <c r="D28" s="437"/>
      <c r="E28" s="437"/>
      <c r="F28" s="437"/>
      <c r="G28" s="437"/>
      <c r="H28" s="437"/>
      <c r="I28" s="438"/>
      <c r="J28" s="437">
        <f t="shared" si="0"/>
        <v>0</v>
      </c>
      <c r="K28" s="156"/>
      <c r="L28" s="437">
        <v>10</v>
      </c>
      <c r="M28" s="437"/>
      <c r="N28" s="437"/>
      <c r="O28" s="437"/>
      <c r="P28" s="437"/>
      <c r="Q28" s="437"/>
      <c r="R28" s="437"/>
      <c r="S28" s="437"/>
      <c r="T28" s="437"/>
      <c r="U28" s="437"/>
      <c r="V28" s="437"/>
      <c r="W28" s="437"/>
      <c r="X28" s="437">
        <f t="shared" si="5"/>
        <v>10</v>
      </c>
      <c r="Y28" s="156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6">
        <f t="shared" si="1"/>
        <v>0</v>
      </c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6">
        <f t="shared" si="2"/>
        <v>0</v>
      </c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158"/>
      <c r="BL28" s="156">
        <f t="shared" si="3"/>
        <v>0</v>
      </c>
      <c r="BM28" s="158"/>
      <c r="BN28" s="158"/>
      <c r="BO28" s="158"/>
      <c r="BP28" s="158"/>
      <c r="BQ28" s="158"/>
      <c r="BR28" s="158"/>
      <c r="BS28" s="158"/>
      <c r="BT28" s="158"/>
      <c r="BU28" s="158"/>
      <c r="BV28" s="158"/>
      <c r="BW28" s="158"/>
      <c r="BX28" s="158"/>
      <c r="BY28" s="156">
        <f t="shared" si="4"/>
        <v>0</v>
      </c>
      <c r="BZ28" s="156"/>
      <c r="CA28" s="156"/>
      <c r="CB28" s="156"/>
      <c r="CC28" s="156"/>
    </row>
    <row r="29" spans="1:81" s="157" customFormat="1" ht="19.5" thickTop="1" thickBot="1">
      <c r="A29" s="155">
        <v>21</v>
      </c>
      <c r="B29" s="150" t="s">
        <v>226</v>
      </c>
      <c r="C29" s="435"/>
      <c r="D29" s="435"/>
      <c r="E29" s="435"/>
      <c r="F29" s="435"/>
      <c r="G29" s="435"/>
      <c r="H29" s="435"/>
      <c r="I29" s="436"/>
      <c r="J29" s="435">
        <f t="shared" si="0"/>
        <v>0</v>
      </c>
      <c r="K29" s="156"/>
      <c r="L29" s="435"/>
      <c r="M29" s="435"/>
      <c r="N29" s="435">
        <v>5</v>
      </c>
      <c r="O29" s="435">
        <v>5</v>
      </c>
      <c r="P29" s="435">
        <v>5</v>
      </c>
      <c r="Q29" s="435"/>
      <c r="R29" s="435"/>
      <c r="S29" s="435"/>
      <c r="T29" s="435"/>
      <c r="U29" s="435"/>
      <c r="V29" s="435"/>
      <c r="W29" s="435"/>
      <c r="X29" s="435">
        <f t="shared" si="5"/>
        <v>15</v>
      </c>
      <c r="Y29" s="156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6">
        <f t="shared" si="1"/>
        <v>0</v>
      </c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6">
        <f t="shared" si="2"/>
        <v>0</v>
      </c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6">
        <f t="shared" si="3"/>
        <v>0</v>
      </c>
      <c r="BM29" s="155"/>
      <c r="BN29" s="155"/>
      <c r="BO29" s="155"/>
      <c r="BP29" s="155"/>
      <c r="BQ29" s="155"/>
      <c r="BR29" s="155"/>
      <c r="BS29" s="155"/>
      <c r="BT29" s="155"/>
      <c r="BU29" s="155"/>
      <c r="BV29" s="155"/>
      <c r="BW29" s="155"/>
      <c r="BX29" s="155"/>
      <c r="BY29" s="156">
        <f t="shared" si="4"/>
        <v>0</v>
      </c>
      <c r="BZ29" s="156"/>
      <c r="CA29" s="156"/>
      <c r="CB29" s="156"/>
      <c r="CC29" s="156"/>
    </row>
    <row r="30" spans="1:81" s="159" customFormat="1" ht="19.5" thickTop="1" thickBot="1">
      <c r="A30" s="158">
        <v>22</v>
      </c>
      <c r="B30" s="149" t="s">
        <v>227</v>
      </c>
      <c r="C30" s="437"/>
      <c r="D30" s="437"/>
      <c r="E30" s="437"/>
      <c r="F30" s="437">
        <v>5</v>
      </c>
      <c r="G30" s="437">
        <v>5</v>
      </c>
      <c r="H30" s="437">
        <v>5</v>
      </c>
      <c r="I30" s="438">
        <v>5</v>
      </c>
      <c r="J30" s="437">
        <f t="shared" si="0"/>
        <v>20</v>
      </c>
      <c r="K30" s="156"/>
      <c r="L30" s="437">
        <v>5</v>
      </c>
      <c r="M30" s="437">
        <v>5</v>
      </c>
      <c r="N30" s="437">
        <v>5</v>
      </c>
      <c r="O30" s="437">
        <v>5</v>
      </c>
      <c r="P30" s="437"/>
      <c r="Q30" s="437"/>
      <c r="R30" s="437"/>
      <c r="S30" s="437"/>
      <c r="T30" s="437"/>
      <c r="U30" s="437"/>
      <c r="V30" s="437"/>
      <c r="W30" s="437"/>
      <c r="X30" s="437">
        <f t="shared" si="5"/>
        <v>20</v>
      </c>
      <c r="Y30" s="156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6">
        <f t="shared" si="1"/>
        <v>0</v>
      </c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6">
        <f t="shared" si="2"/>
        <v>0</v>
      </c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158"/>
      <c r="BL30" s="156">
        <f t="shared" si="3"/>
        <v>0</v>
      </c>
      <c r="BM30" s="158"/>
      <c r="BN30" s="158"/>
      <c r="BO30" s="158"/>
      <c r="BP30" s="158"/>
      <c r="BQ30" s="158"/>
      <c r="BR30" s="158"/>
      <c r="BS30" s="158"/>
      <c r="BT30" s="158"/>
      <c r="BU30" s="158"/>
      <c r="BV30" s="158"/>
      <c r="BW30" s="158"/>
      <c r="BX30" s="158"/>
      <c r="BY30" s="156">
        <f t="shared" si="4"/>
        <v>0</v>
      </c>
      <c r="BZ30" s="156"/>
      <c r="CA30" s="156"/>
      <c r="CB30" s="156"/>
      <c r="CC30" s="156"/>
    </row>
    <row r="31" spans="1:81" s="157" customFormat="1" ht="19.5" thickTop="1" thickBot="1">
      <c r="A31" s="155">
        <v>23</v>
      </c>
      <c r="B31" s="151" t="s">
        <v>228</v>
      </c>
      <c r="C31" s="435"/>
      <c r="D31" s="435"/>
      <c r="E31" s="435"/>
      <c r="F31" s="435"/>
      <c r="G31" s="435"/>
      <c r="H31" s="435"/>
      <c r="I31" s="436"/>
      <c r="J31" s="435">
        <f t="shared" si="0"/>
        <v>0</v>
      </c>
      <c r="K31" s="156"/>
      <c r="L31" s="435"/>
      <c r="M31" s="435"/>
      <c r="N31" s="435"/>
      <c r="O31" s="435">
        <v>5</v>
      </c>
      <c r="P31" s="435">
        <v>5</v>
      </c>
      <c r="Q31" s="435">
        <v>5</v>
      </c>
      <c r="R31" s="435">
        <v>5</v>
      </c>
      <c r="S31" s="435">
        <v>5</v>
      </c>
      <c r="T31" s="435">
        <v>5</v>
      </c>
      <c r="U31" s="435"/>
      <c r="V31" s="435"/>
      <c r="W31" s="435"/>
      <c r="X31" s="435">
        <f t="shared" si="5"/>
        <v>30</v>
      </c>
      <c r="Y31" s="156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6">
        <f t="shared" si="1"/>
        <v>0</v>
      </c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6">
        <f t="shared" si="2"/>
        <v>0</v>
      </c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6">
        <f t="shared" si="3"/>
        <v>0</v>
      </c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6">
        <f t="shared" si="4"/>
        <v>0</v>
      </c>
      <c r="BZ31" s="156"/>
      <c r="CA31" s="156"/>
      <c r="CB31" s="156"/>
      <c r="CC31" s="156"/>
    </row>
    <row r="32" spans="1:81" s="159" customFormat="1" ht="19.5" thickTop="1" thickBot="1">
      <c r="A32" s="158">
        <v>24</v>
      </c>
      <c r="B32" s="149" t="s">
        <v>229</v>
      </c>
      <c r="C32" s="437"/>
      <c r="D32" s="437">
        <v>5</v>
      </c>
      <c r="E32" s="437">
        <v>5</v>
      </c>
      <c r="F32" s="437">
        <v>5</v>
      </c>
      <c r="G32" s="437">
        <v>5</v>
      </c>
      <c r="H32" s="437">
        <v>5</v>
      </c>
      <c r="I32" s="438">
        <v>5</v>
      </c>
      <c r="J32" s="437">
        <f t="shared" si="0"/>
        <v>30</v>
      </c>
      <c r="K32" s="156"/>
      <c r="L32" s="437"/>
      <c r="M32" s="437"/>
      <c r="N32" s="437"/>
      <c r="O32" s="437"/>
      <c r="P32" s="437"/>
      <c r="Q32" s="437"/>
      <c r="R32" s="437"/>
      <c r="S32" s="437"/>
      <c r="T32" s="437"/>
      <c r="U32" s="437"/>
      <c r="V32" s="437"/>
      <c r="W32" s="437"/>
      <c r="X32" s="437">
        <f t="shared" si="5"/>
        <v>0</v>
      </c>
      <c r="Y32" s="156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6">
        <f t="shared" si="1"/>
        <v>0</v>
      </c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6">
        <f t="shared" si="2"/>
        <v>0</v>
      </c>
      <c r="AZ32" s="158"/>
      <c r="BA32" s="158"/>
      <c r="BB32" s="158"/>
      <c r="BC32" s="158"/>
      <c r="BD32" s="158"/>
      <c r="BE32" s="158"/>
      <c r="BF32" s="158"/>
      <c r="BG32" s="158"/>
      <c r="BH32" s="158"/>
      <c r="BI32" s="158"/>
      <c r="BJ32" s="158"/>
      <c r="BK32" s="158"/>
      <c r="BL32" s="156">
        <f t="shared" si="3"/>
        <v>0</v>
      </c>
      <c r="BM32" s="158"/>
      <c r="BN32" s="158"/>
      <c r="BO32" s="158"/>
      <c r="BP32" s="158"/>
      <c r="BQ32" s="158"/>
      <c r="BR32" s="158"/>
      <c r="BS32" s="158"/>
      <c r="BT32" s="158"/>
      <c r="BU32" s="158"/>
      <c r="BV32" s="158"/>
      <c r="BW32" s="158"/>
      <c r="BX32" s="158"/>
      <c r="BY32" s="156">
        <f t="shared" si="4"/>
        <v>0</v>
      </c>
      <c r="BZ32" s="156"/>
      <c r="CA32" s="156"/>
      <c r="CB32" s="156"/>
      <c r="CC32" s="156"/>
    </row>
    <row r="33" spans="1:81" s="157" customFormat="1" ht="19.5" thickTop="1" thickBot="1">
      <c r="A33" s="155">
        <v>25</v>
      </c>
      <c r="B33" s="151" t="s">
        <v>230</v>
      </c>
      <c r="C33" s="435"/>
      <c r="D33" s="435"/>
      <c r="E33" s="435"/>
      <c r="F33" s="435"/>
      <c r="G33" s="435"/>
      <c r="H33" s="435"/>
      <c r="I33" s="436"/>
      <c r="J33" s="435">
        <f t="shared" si="0"/>
        <v>0</v>
      </c>
      <c r="K33" s="156"/>
      <c r="L33" s="435">
        <v>10</v>
      </c>
      <c r="M33" s="435">
        <v>10</v>
      </c>
      <c r="N33" s="435">
        <v>10</v>
      </c>
      <c r="O33" s="435">
        <v>10</v>
      </c>
      <c r="P33" s="435">
        <v>10</v>
      </c>
      <c r="Q33" s="435">
        <v>10</v>
      </c>
      <c r="R33" s="435">
        <v>10</v>
      </c>
      <c r="S33" s="435">
        <v>10</v>
      </c>
      <c r="T33" s="435">
        <v>10</v>
      </c>
      <c r="U33" s="435"/>
      <c r="V33" s="435"/>
      <c r="W33" s="435"/>
      <c r="X33" s="435">
        <f t="shared" si="5"/>
        <v>90</v>
      </c>
      <c r="Y33" s="156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6">
        <f t="shared" si="1"/>
        <v>0</v>
      </c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6">
        <f t="shared" si="2"/>
        <v>0</v>
      </c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6">
        <f t="shared" si="3"/>
        <v>0</v>
      </c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155"/>
      <c r="BY33" s="156">
        <f t="shared" si="4"/>
        <v>0</v>
      </c>
      <c r="BZ33" s="156"/>
      <c r="CA33" s="156"/>
      <c r="CB33" s="156"/>
      <c r="CC33" s="156"/>
    </row>
    <row r="34" spans="1:81" s="164" customFormat="1" ht="20.25" customHeight="1" thickTop="1" thickBot="1">
      <c r="A34" s="387" t="s">
        <v>175</v>
      </c>
      <c r="B34" s="388"/>
      <c r="C34" s="439"/>
      <c r="D34" s="439">
        <f>SUM(D9:D33)</f>
        <v>5</v>
      </c>
      <c r="E34" s="439">
        <f t="shared" ref="E34:I34" si="6">SUM(E9:E33)</f>
        <v>15</v>
      </c>
      <c r="F34" s="439">
        <f t="shared" si="6"/>
        <v>25</v>
      </c>
      <c r="G34" s="439">
        <f t="shared" si="6"/>
        <v>35</v>
      </c>
      <c r="H34" s="439">
        <f t="shared" si="6"/>
        <v>44</v>
      </c>
      <c r="I34" s="439">
        <f t="shared" si="6"/>
        <v>53</v>
      </c>
      <c r="J34" s="439">
        <f>SUM(D34:I34)</f>
        <v>177</v>
      </c>
      <c r="K34" s="156"/>
      <c r="L34" s="439">
        <f>SUM(L9:L33)</f>
        <v>58</v>
      </c>
      <c r="M34" s="439">
        <f t="shared" ref="M34:W34" si="7">SUM(M9:M33)</f>
        <v>69</v>
      </c>
      <c r="N34" s="439">
        <f t="shared" si="7"/>
        <v>80</v>
      </c>
      <c r="O34" s="439">
        <f t="shared" si="7"/>
        <v>90</v>
      </c>
      <c r="P34" s="439">
        <f t="shared" si="7"/>
        <v>100</v>
      </c>
      <c r="Q34" s="439">
        <f t="shared" si="7"/>
        <v>110</v>
      </c>
      <c r="R34" s="439">
        <f t="shared" si="7"/>
        <v>121.75</v>
      </c>
      <c r="S34" s="439">
        <f t="shared" si="7"/>
        <v>66.75</v>
      </c>
      <c r="T34" s="439">
        <f t="shared" si="7"/>
        <v>31.75</v>
      </c>
      <c r="U34" s="439">
        <f t="shared" si="7"/>
        <v>0</v>
      </c>
      <c r="V34" s="439">
        <f t="shared" si="7"/>
        <v>0</v>
      </c>
      <c r="W34" s="439">
        <f t="shared" si="7"/>
        <v>0</v>
      </c>
      <c r="X34" s="439">
        <f>SUM(L34:W34)</f>
        <v>727.25</v>
      </c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56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56">
        <f t="shared" si="2"/>
        <v>0</v>
      </c>
      <c r="AZ34" s="163"/>
      <c r="BA34" s="163"/>
      <c r="BB34" s="163"/>
      <c r="BC34" s="163"/>
      <c r="BD34" s="163"/>
      <c r="BE34" s="163"/>
      <c r="BF34" s="163"/>
      <c r="BG34" s="163"/>
      <c r="BH34" s="163"/>
      <c r="BI34" s="163"/>
      <c r="BJ34" s="163"/>
      <c r="BK34" s="163"/>
      <c r="BL34" s="164">
        <f t="shared" si="3"/>
        <v>0</v>
      </c>
      <c r="BM34" s="163"/>
      <c r="BN34" s="163"/>
      <c r="BO34" s="163"/>
      <c r="BP34" s="163"/>
      <c r="BQ34" s="163"/>
      <c r="BR34" s="163"/>
      <c r="BS34" s="163"/>
      <c r="BT34" s="163"/>
      <c r="BU34" s="163"/>
      <c r="BV34" s="163"/>
      <c r="BW34" s="163"/>
      <c r="BX34" s="163"/>
      <c r="BY34" s="156"/>
      <c r="BZ34" s="156"/>
      <c r="CA34" s="156"/>
      <c r="CB34" s="156"/>
      <c r="CC34" s="156"/>
    </row>
    <row r="35" spans="1:81" ht="16.5" thickTop="1" thickBot="1">
      <c r="J35" s="440">
        <f>SUM(J9:J33)</f>
        <v>177</v>
      </c>
      <c r="K35" s="120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443">
        <f>SUM(X9:X33)</f>
        <v>727.25</v>
      </c>
      <c r="Y35" s="120"/>
      <c r="AL35" s="48">
        <f>SUM(AL9:AL33)</f>
        <v>0</v>
      </c>
      <c r="BY35" s="120">
        <f>SUM(BY9:BY33)</f>
        <v>0</v>
      </c>
    </row>
    <row r="36" spans="1:81" ht="16" thickTop="1">
      <c r="AY36" s="48">
        <f>SUM(AY9:AY34)</f>
        <v>0</v>
      </c>
      <c r="BL36" s="48">
        <f>SUM(BL9:BL34)</f>
        <v>0</v>
      </c>
    </row>
    <row r="38" spans="1:81">
      <c r="H38" s="51"/>
      <c r="I38" s="51"/>
      <c r="J38" s="51"/>
      <c r="K38" s="51"/>
      <c r="L38" s="51" t="s">
        <v>157</v>
      </c>
      <c r="M38" s="52">
        <f>1250+P36</f>
        <v>1250</v>
      </c>
      <c r="AM38" s="53"/>
    </row>
    <row r="39" spans="1:81">
      <c r="J39" s="53" t="s">
        <v>159</v>
      </c>
      <c r="AM39" s="53"/>
      <c r="AW39" s="48" t="s">
        <v>158</v>
      </c>
      <c r="AX39" s="48">
        <v>849.22</v>
      </c>
      <c r="AY39" s="53">
        <v>0.6</v>
      </c>
    </row>
    <row r="40" spans="1:81">
      <c r="J40" s="54"/>
      <c r="K40" s="49"/>
      <c r="AM40" s="53"/>
      <c r="AW40" s="48" t="s">
        <v>160</v>
      </c>
      <c r="AX40" s="48">
        <v>283.07</v>
      </c>
      <c r="AY40" s="53">
        <v>0.2</v>
      </c>
    </row>
    <row r="41" spans="1:81">
      <c r="J41" s="54"/>
      <c r="K41" s="49"/>
      <c r="AW41" s="48" t="s">
        <v>161</v>
      </c>
      <c r="AX41" s="48">
        <v>283.07</v>
      </c>
      <c r="AY41" s="53">
        <v>0.2</v>
      </c>
    </row>
    <row r="43" spans="1:81">
      <c r="AX43" s="48">
        <f>AX39+AX40+AX41</f>
        <v>1415.36</v>
      </c>
    </row>
  </sheetData>
  <mergeCells count="12">
    <mergeCell ref="BM7:BX7"/>
    <mergeCell ref="A7:A8"/>
    <mergeCell ref="B7:B8"/>
    <mergeCell ref="A34:B34"/>
    <mergeCell ref="B1:B2"/>
    <mergeCell ref="J7:J8"/>
    <mergeCell ref="X7:X8"/>
    <mergeCell ref="C7:I7"/>
    <mergeCell ref="L7:W7"/>
    <mergeCell ref="Z7:AK7"/>
    <mergeCell ref="AM7:AX7"/>
    <mergeCell ref="AZ7:BK7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58048"/>
  </sheetPr>
  <dimension ref="A1:Y63"/>
  <sheetViews>
    <sheetView zoomScale="70" zoomScaleNormal="70" workbookViewId="0">
      <pane xSplit="2" topLeftCell="K1" activePane="topRight" state="frozen"/>
      <selection pane="topRight" activeCell="T30" sqref="T30"/>
    </sheetView>
  </sheetViews>
  <sheetFormatPr baseColWidth="10" defaultRowHeight="14.5"/>
  <cols>
    <col min="1" max="1" width="12.54296875" customWidth="1"/>
    <col min="2" max="2" width="54.453125" style="2" customWidth="1"/>
    <col min="3" max="8" width="11.81640625" bestFit="1" customWidth="1"/>
    <col min="9" max="9" width="13.453125" customWidth="1"/>
    <col min="10" max="10" width="13.7265625" customWidth="1"/>
    <col min="11" max="11" width="12.81640625" customWidth="1"/>
    <col min="12" max="12" width="12.81640625" bestFit="1" customWidth="1"/>
    <col min="13" max="13" width="12.54296875" customWidth="1"/>
    <col min="14" max="14" width="13.7265625" bestFit="1" customWidth="1"/>
    <col min="15" max="15" width="13.81640625" style="3" customWidth="1"/>
    <col min="16" max="16" width="12.1796875" style="4" customWidth="1"/>
    <col min="17" max="17" width="13.54296875" style="4" customWidth="1"/>
    <col min="18" max="18" width="13" style="4" customWidth="1"/>
    <col min="19" max="19" width="6.453125" style="1" customWidth="1"/>
    <col min="20" max="20" width="8" style="1" customWidth="1"/>
    <col min="21" max="25" width="11.453125" style="1"/>
  </cols>
  <sheetData>
    <row r="1" spans="1:25" ht="15.75" customHeight="1">
      <c r="A1" s="376" t="s">
        <v>169</v>
      </c>
      <c r="B1" s="37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90"/>
      <c r="P1" s="175"/>
      <c r="Q1" s="175"/>
      <c r="R1" s="175"/>
    </row>
    <row r="2" spans="1:25" ht="15.75" customHeight="1">
      <c r="A2" s="376"/>
      <c r="B2" s="37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90"/>
      <c r="P2" s="175"/>
      <c r="Q2" s="175"/>
      <c r="R2" s="175"/>
    </row>
    <row r="3" spans="1:25" ht="15.75" customHeight="1">
      <c r="A3" s="376" t="s">
        <v>179</v>
      </c>
      <c r="B3" s="37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90"/>
      <c r="P3" s="175"/>
      <c r="Q3" s="175"/>
      <c r="R3" s="175"/>
    </row>
    <row r="4" spans="1:25" ht="15.75" customHeight="1">
      <c r="A4" s="377" t="s">
        <v>178</v>
      </c>
      <c r="B4" s="377"/>
      <c r="C4" s="1"/>
      <c r="D4" s="1"/>
      <c r="E4" s="1"/>
      <c r="F4" s="173"/>
      <c r="G4" s="1"/>
      <c r="H4" s="1"/>
      <c r="I4" s="1"/>
      <c r="J4" s="1"/>
      <c r="K4" s="1"/>
      <c r="L4" s="1"/>
      <c r="M4" s="1"/>
      <c r="N4" s="1"/>
      <c r="O4" s="190"/>
      <c r="P4" s="175"/>
      <c r="Q4" s="175"/>
      <c r="R4" s="175"/>
    </row>
    <row r="5" spans="1:25">
      <c r="A5" s="378" t="s">
        <v>171</v>
      </c>
      <c r="B5" s="37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90"/>
      <c r="P5" s="175"/>
      <c r="Q5" s="175"/>
      <c r="R5" s="175"/>
    </row>
    <row r="6" spans="1:25" ht="16" thickBot="1">
      <c r="A6" s="176"/>
      <c r="B6" s="165"/>
      <c r="C6" s="14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90"/>
      <c r="P6" s="175"/>
      <c r="Q6" s="175"/>
      <c r="R6" s="175"/>
    </row>
    <row r="7" spans="1:25" ht="14.5" customHeight="1" thickTop="1" thickBot="1">
      <c r="A7" s="393" t="s">
        <v>14</v>
      </c>
      <c r="B7" s="395" t="s">
        <v>46</v>
      </c>
      <c r="C7" s="401" t="s">
        <v>48</v>
      </c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3"/>
      <c r="O7" s="407" t="s">
        <v>49</v>
      </c>
      <c r="P7" s="407"/>
      <c r="Q7" s="410">
        <v>0</v>
      </c>
      <c r="R7" s="398" t="s">
        <v>54</v>
      </c>
    </row>
    <row r="8" spans="1:25" ht="14.5" customHeight="1" thickTop="1" thickBot="1">
      <c r="A8" s="393"/>
      <c r="B8" s="396"/>
      <c r="C8" s="404"/>
      <c r="D8" s="405"/>
      <c r="E8" s="405"/>
      <c r="F8" s="405"/>
      <c r="G8" s="405"/>
      <c r="H8" s="405"/>
      <c r="I8" s="405"/>
      <c r="J8" s="405"/>
      <c r="K8" s="405"/>
      <c r="L8" s="405"/>
      <c r="M8" s="405"/>
      <c r="N8" s="406"/>
      <c r="O8" s="407"/>
      <c r="P8" s="407"/>
      <c r="Q8" s="410"/>
      <c r="R8" s="399"/>
    </row>
    <row r="9" spans="1:25" s="178" customFormat="1" ht="21" customHeight="1" thickTop="1" thickBot="1">
      <c r="A9" s="393"/>
      <c r="B9" s="396"/>
      <c r="C9" s="411" t="s">
        <v>50</v>
      </c>
      <c r="D9" s="411"/>
      <c r="E9" s="411"/>
      <c r="F9" s="411"/>
      <c r="G9" s="411"/>
      <c r="H9" s="411"/>
      <c r="I9" s="411"/>
      <c r="J9" s="411"/>
      <c r="K9" s="411"/>
      <c r="L9" s="411"/>
      <c r="M9" s="411"/>
      <c r="N9" s="411"/>
      <c r="O9" s="408" t="s">
        <v>51</v>
      </c>
      <c r="P9" s="409" t="s">
        <v>52</v>
      </c>
      <c r="Q9" s="409" t="s">
        <v>53</v>
      </c>
      <c r="R9" s="399"/>
      <c r="S9" s="177"/>
      <c r="T9" s="177"/>
      <c r="U9" s="177"/>
      <c r="V9" s="177"/>
      <c r="W9" s="177"/>
      <c r="X9" s="177"/>
      <c r="Y9" s="177"/>
    </row>
    <row r="10" spans="1:25" s="180" customFormat="1" ht="20.25" customHeight="1" thickTop="1" thickBot="1">
      <c r="A10" s="394"/>
      <c r="B10" s="397"/>
      <c r="C10" s="189" t="s">
        <v>55</v>
      </c>
      <c r="D10" s="189" t="s">
        <v>56</v>
      </c>
      <c r="E10" s="189" t="s">
        <v>57</v>
      </c>
      <c r="F10" s="189" t="s">
        <v>58</v>
      </c>
      <c r="G10" s="189" t="s">
        <v>59</v>
      </c>
      <c r="H10" s="189" t="s">
        <v>60</v>
      </c>
      <c r="I10" s="189" t="s">
        <v>61</v>
      </c>
      <c r="J10" s="189" t="s">
        <v>62</v>
      </c>
      <c r="K10" s="189" t="s">
        <v>63</v>
      </c>
      <c r="L10" s="189" t="s">
        <v>64</v>
      </c>
      <c r="M10" s="189" t="s">
        <v>65</v>
      </c>
      <c r="N10" s="189" t="s">
        <v>66</v>
      </c>
      <c r="O10" s="408"/>
      <c r="P10" s="409"/>
      <c r="Q10" s="409"/>
      <c r="R10" s="400"/>
      <c r="S10" s="179"/>
      <c r="T10" s="179"/>
      <c r="U10" s="179"/>
      <c r="V10" s="179"/>
      <c r="W10" s="179"/>
      <c r="X10" s="179"/>
      <c r="Y10" s="179"/>
    </row>
    <row r="11" spans="1:25" s="170" customFormat="1" ht="19.5" thickTop="1" thickBot="1">
      <c r="A11" s="155">
        <v>1</v>
      </c>
      <c r="B11" s="183" t="str">
        <f>RAPA!D11</f>
        <v>ALVAREZ PRUNA LUIS HERIBERTO</v>
      </c>
      <c r="C11" s="444">
        <f>RAPA!H11</f>
        <v>10</v>
      </c>
      <c r="D11" s="444">
        <f>RAPA!S11</f>
        <v>15</v>
      </c>
      <c r="E11" s="444">
        <f>RAPA!AD11</f>
        <v>20</v>
      </c>
      <c r="F11" s="444">
        <f>RAPA!AN11</f>
        <v>25</v>
      </c>
      <c r="G11" s="444">
        <f>RAPA!AX11</f>
        <v>30</v>
      </c>
      <c r="H11" s="444">
        <f>RAPA!BH11</f>
        <v>35</v>
      </c>
      <c r="I11" s="444">
        <f>RAPA!BR11</f>
        <v>40</v>
      </c>
      <c r="J11" s="444">
        <f>RAPA!CB11</f>
        <v>45</v>
      </c>
      <c r="K11" s="444">
        <f>RAPA!CL11</f>
        <v>50</v>
      </c>
      <c r="L11" s="444">
        <f>RAPA!CV11</f>
        <v>55</v>
      </c>
      <c r="M11" s="444">
        <f>RAPA!DF11</f>
        <v>60</v>
      </c>
      <c r="N11" s="444">
        <f>RAPA!FZ11</f>
        <v>65</v>
      </c>
      <c r="O11" s="445">
        <f>+(C11+D11+E11+F11+G11+H11+I11+J11+K11+L11+M11+N11)/12</f>
        <v>37.5</v>
      </c>
      <c r="P11" s="446">
        <f t="shared" ref="P11:P35" si="0">(O11*100%)/O$36</f>
        <v>4.0142729705619981E-2</v>
      </c>
      <c r="Q11" s="445">
        <f>Q$7*P11</f>
        <v>0</v>
      </c>
      <c r="R11" s="447">
        <f>RAPA!FZ11+Q11</f>
        <v>65</v>
      </c>
      <c r="S11" s="173"/>
      <c r="T11" s="174"/>
      <c r="U11" s="173"/>
      <c r="V11" s="173"/>
      <c r="W11" s="173"/>
      <c r="X11" s="173"/>
      <c r="Y11" s="173"/>
    </row>
    <row r="12" spans="1:25" s="70" customFormat="1" ht="19.5" thickTop="1" thickBot="1">
      <c r="A12" s="158">
        <v>2</v>
      </c>
      <c r="B12" s="184" t="str">
        <f>RAPA!D12</f>
        <v>CHACHAPOYA TOAPANTA RAUL GERARDO</v>
      </c>
      <c r="C12" s="448">
        <f>RAPA!H12</f>
        <v>10</v>
      </c>
      <c r="D12" s="448">
        <f>RAPA!S12</f>
        <v>15</v>
      </c>
      <c r="E12" s="448">
        <f>RAPA!AD12</f>
        <v>20</v>
      </c>
      <c r="F12" s="449">
        <f>RAPA!AN12</f>
        <v>25</v>
      </c>
      <c r="G12" s="448">
        <f>RAPA!AX12</f>
        <v>30</v>
      </c>
      <c r="H12" s="448">
        <f>RAPA!BH12</f>
        <v>35</v>
      </c>
      <c r="I12" s="448">
        <f>RAPA!BR12</f>
        <v>40</v>
      </c>
      <c r="J12" s="448">
        <f>RAPA!CB12</f>
        <v>45</v>
      </c>
      <c r="K12" s="448">
        <f>RAPA!CL12</f>
        <v>50</v>
      </c>
      <c r="L12" s="448">
        <f>RAPA!CV12</f>
        <v>55</v>
      </c>
      <c r="M12" s="448">
        <f>RAPA!DF12</f>
        <v>60</v>
      </c>
      <c r="N12" s="448">
        <f>RAPA!FZ12</f>
        <v>65</v>
      </c>
      <c r="O12" s="450">
        <f t="shared" ref="O12:O35" si="1">(C12+D12+E12+F12+G12+H12+I12+J12+K12+L12+M12+N12)/12</f>
        <v>37.5</v>
      </c>
      <c r="P12" s="451">
        <f t="shared" si="0"/>
        <v>4.0142729705619981E-2</v>
      </c>
      <c r="Q12" s="450">
        <f>Q$7*P12</f>
        <v>0</v>
      </c>
      <c r="R12" s="452">
        <f>RAPA!FZ12+Q12</f>
        <v>65</v>
      </c>
      <c r="S12" s="1"/>
      <c r="T12" s="175"/>
      <c r="U12" s="1"/>
      <c r="V12" s="1"/>
      <c r="W12" s="1"/>
      <c r="X12" s="1"/>
      <c r="Y12" s="1"/>
    </row>
    <row r="13" spans="1:25" s="170" customFormat="1" ht="19.5" thickTop="1" thickBot="1">
      <c r="A13" s="155">
        <v>3</v>
      </c>
      <c r="B13" s="183" t="str">
        <f>RAPA!D13</f>
        <v xml:space="preserve">CHICAIZA CHACON GLORIA MARINA </v>
      </c>
      <c r="C13" s="453">
        <f>RAPA!H13</f>
        <v>10</v>
      </c>
      <c r="D13" s="453">
        <f>RAPA!S13</f>
        <v>15</v>
      </c>
      <c r="E13" s="453">
        <f>RAPA!AD13</f>
        <v>20</v>
      </c>
      <c r="F13" s="453">
        <f>RAPA!AN13</f>
        <v>25</v>
      </c>
      <c r="G13" s="453">
        <f>RAPA!AX13</f>
        <v>30</v>
      </c>
      <c r="H13" s="453">
        <f>RAPA!BH13</f>
        <v>35</v>
      </c>
      <c r="I13" s="444">
        <f>RAPA!BR13</f>
        <v>40</v>
      </c>
      <c r="J13" s="444">
        <f>RAPA!CB13</f>
        <v>45</v>
      </c>
      <c r="K13" s="444">
        <f>RAPA!CL13</f>
        <v>50</v>
      </c>
      <c r="L13" s="444">
        <f>RAPA!CV13</f>
        <v>55</v>
      </c>
      <c r="M13" s="444">
        <f>RAPA!DF13</f>
        <v>60</v>
      </c>
      <c r="N13" s="444">
        <f>RAPA!FZ13</f>
        <v>65</v>
      </c>
      <c r="O13" s="445">
        <f t="shared" si="1"/>
        <v>37.5</v>
      </c>
      <c r="P13" s="446">
        <f t="shared" si="0"/>
        <v>4.0142729705619981E-2</v>
      </c>
      <c r="Q13" s="445">
        <f t="shared" ref="Q13:Q35" si="2">Q$7*P13</f>
        <v>0</v>
      </c>
      <c r="R13" s="447">
        <f>RAPA!FZ13+Q13</f>
        <v>65</v>
      </c>
      <c r="S13" s="173"/>
      <c r="T13" s="174"/>
      <c r="U13" s="173"/>
      <c r="V13" s="173"/>
      <c r="W13" s="173"/>
      <c r="X13" s="173"/>
      <c r="Y13" s="173"/>
    </row>
    <row r="14" spans="1:25" s="70" customFormat="1" ht="19.5" thickTop="1" thickBot="1">
      <c r="A14" s="158">
        <v>4</v>
      </c>
      <c r="B14" s="185" t="str">
        <f>RAPA!D14</f>
        <v>HERRERA ZAPATA CARMEN ALICIA</v>
      </c>
      <c r="C14" s="454">
        <f>RAPA!H14</f>
        <v>10</v>
      </c>
      <c r="D14" s="454">
        <f>RAPA!S14</f>
        <v>15</v>
      </c>
      <c r="E14" s="454">
        <f>RAPA!AD14</f>
        <v>20</v>
      </c>
      <c r="F14" s="455">
        <f>RAPA!AN14</f>
        <v>25</v>
      </c>
      <c r="G14" s="454">
        <f>RAPA!AX14</f>
        <v>30</v>
      </c>
      <c r="H14" s="454">
        <f>RAPA!BH14</f>
        <v>35</v>
      </c>
      <c r="I14" s="448">
        <f>RAPA!BR14</f>
        <v>40</v>
      </c>
      <c r="J14" s="448">
        <f>RAPA!CB14</f>
        <v>45</v>
      </c>
      <c r="K14" s="448">
        <f>RAPA!CL14</f>
        <v>50</v>
      </c>
      <c r="L14" s="448">
        <f>RAPA!CV14</f>
        <v>55</v>
      </c>
      <c r="M14" s="448">
        <f>RAPA!DF14</f>
        <v>60</v>
      </c>
      <c r="N14" s="448">
        <f>RAPA!FZ14</f>
        <v>65</v>
      </c>
      <c r="O14" s="450">
        <f t="shared" si="1"/>
        <v>37.5</v>
      </c>
      <c r="P14" s="451">
        <f t="shared" si="0"/>
        <v>4.0142729705619981E-2</v>
      </c>
      <c r="Q14" s="450">
        <f t="shared" si="2"/>
        <v>0</v>
      </c>
      <c r="R14" s="452">
        <f>RAPA!FZ14+Q14</f>
        <v>65</v>
      </c>
      <c r="S14" s="1"/>
      <c r="T14" s="175"/>
      <c r="U14" s="1"/>
      <c r="V14" s="1"/>
      <c r="W14" s="1"/>
      <c r="X14" s="1"/>
      <c r="Y14" s="1"/>
    </row>
    <row r="15" spans="1:25" s="170" customFormat="1" ht="19.5" thickTop="1" thickBot="1">
      <c r="A15" s="155">
        <v>5</v>
      </c>
      <c r="B15" s="183" t="str">
        <f>RAPA!D15</f>
        <v>HERRERA ZAPATA ELSA PIEDAD</v>
      </c>
      <c r="C15" s="453">
        <f>RAPA!H15</f>
        <v>10</v>
      </c>
      <c r="D15" s="453">
        <f>RAPA!S15</f>
        <v>15</v>
      </c>
      <c r="E15" s="453">
        <f>RAPA!AD15</f>
        <v>20</v>
      </c>
      <c r="F15" s="453">
        <f>RAPA!AN15</f>
        <v>25</v>
      </c>
      <c r="G15" s="453">
        <f>RAPA!AX15</f>
        <v>30</v>
      </c>
      <c r="H15" s="453">
        <f>RAPA!BH15</f>
        <v>35</v>
      </c>
      <c r="I15" s="444">
        <f>RAPA!BR15</f>
        <v>40</v>
      </c>
      <c r="J15" s="444">
        <f>RAPA!CB15</f>
        <v>45</v>
      </c>
      <c r="K15" s="444">
        <f>RAPA!CL15</f>
        <v>50</v>
      </c>
      <c r="L15" s="444">
        <f>RAPA!CV15</f>
        <v>55</v>
      </c>
      <c r="M15" s="444">
        <f>RAPA!DF15</f>
        <v>60</v>
      </c>
      <c r="N15" s="444">
        <f>RAPA!FZ15</f>
        <v>65</v>
      </c>
      <c r="O15" s="445">
        <f t="shared" si="1"/>
        <v>37.5</v>
      </c>
      <c r="P15" s="446">
        <f t="shared" si="0"/>
        <v>4.0142729705619981E-2</v>
      </c>
      <c r="Q15" s="445">
        <f t="shared" si="2"/>
        <v>0</v>
      </c>
      <c r="R15" s="447">
        <f>RAPA!FZ15+Q15</f>
        <v>65</v>
      </c>
      <c r="S15" s="173"/>
      <c r="T15" s="174"/>
      <c r="U15" s="173"/>
      <c r="V15" s="173"/>
      <c r="W15" s="173"/>
      <c r="X15" s="173"/>
      <c r="Y15" s="173"/>
    </row>
    <row r="16" spans="1:25" s="70" customFormat="1" ht="19.5" thickTop="1" thickBot="1">
      <c r="A16" s="158">
        <v>6</v>
      </c>
      <c r="B16" s="184" t="str">
        <f>RAPA!D16</f>
        <v>HERRERA HERRERA JOANA ALEXANDRA</v>
      </c>
      <c r="C16" s="454">
        <f>RAPA!H16</f>
        <v>10</v>
      </c>
      <c r="D16" s="454">
        <f>RAPA!S16</f>
        <v>15</v>
      </c>
      <c r="E16" s="454">
        <f>RAPA!AD16</f>
        <v>20</v>
      </c>
      <c r="F16" s="455">
        <f>RAPA!AN16</f>
        <v>25</v>
      </c>
      <c r="G16" s="454">
        <f>RAPA!AX16</f>
        <v>30</v>
      </c>
      <c r="H16" s="454">
        <f>RAPA!BH16</f>
        <v>35</v>
      </c>
      <c r="I16" s="448">
        <f>RAPA!BR16</f>
        <v>40</v>
      </c>
      <c r="J16" s="448">
        <f>RAPA!CB16</f>
        <v>45</v>
      </c>
      <c r="K16" s="448">
        <f>RAPA!CL16</f>
        <v>50</v>
      </c>
      <c r="L16" s="448">
        <f>RAPA!CV16</f>
        <v>55</v>
      </c>
      <c r="M16" s="448">
        <f>RAPA!DF16</f>
        <v>60</v>
      </c>
      <c r="N16" s="448">
        <f>RAPA!FZ16</f>
        <v>65</v>
      </c>
      <c r="O16" s="450">
        <f t="shared" si="1"/>
        <v>37.5</v>
      </c>
      <c r="P16" s="451">
        <f t="shared" si="0"/>
        <v>4.0142729705619981E-2</v>
      </c>
      <c r="Q16" s="450">
        <f t="shared" si="2"/>
        <v>0</v>
      </c>
      <c r="R16" s="452">
        <f>RAPA!FZ16+Q16</f>
        <v>65</v>
      </c>
      <c r="S16" s="1"/>
      <c r="T16" s="175"/>
      <c r="U16" s="1"/>
      <c r="V16" s="1"/>
      <c r="W16" s="1"/>
      <c r="X16" s="1"/>
      <c r="Y16" s="1"/>
    </row>
    <row r="17" spans="1:25" s="170" customFormat="1" ht="19.5" thickTop="1" thickBot="1">
      <c r="A17" s="155">
        <v>7</v>
      </c>
      <c r="B17" s="183" t="str">
        <f>RAPA!D17</f>
        <v>MOLINA BELTRAN LUIS RAFAEL</v>
      </c>
      <c r="C17" s="453">
        <f>RAPA!H17</f>
        <v>10</v>
      </c>
      <c r="D17" s="453">
        <f>RAPA!S17</f>
        <v>10</v>
      </c>
      <c r="E17" s="453">
        <f>RAPA!AD17</f>
        <v>10</v>
      </c>
      <c r="F17" s="453">
        <f>RAPA!AN17</f>
        <v>25</v>
      </c>
      <c r="G17" s="453">
        <f>RAPA!AX17</f>
        <v>30</v>
      </c>
      <c r="H17" s="453">
        <f>RAPA!BH17</f>
        <v>35</v>
      </c>
      <c r="I17" s="444">
        <f>RAPA!BR17</f>
        <v>40</v>
      </c>
      <c r="J17" s="444">
        <f>RAPA!CB17</f>
        <v>45</v>
      </c>
      <c r="K17" s="444">
        <f>RAPA!CL17</f>
        <v>50</v>
      </c>
      <c r="L17" s="444">
        <f>RAPA!CV17</f>
        <v>55</v>
      </c>
      <c r="M17" s="444">
        <f>RAPA!DF17</f>
        <v>60</v>
      </c>
      <c r="N17" s="444">
        <f>RAPA!FZ17</f>
        <v>65</v>
      </c>
      <c r="O17" s="445">
        <f>(C17+D17+E17+F17+G17+H17+I17+J17+K17+L17+M17+N17)/12</f>
        <v>36.25</v>
      </c>
      <c r="P17" s="446">
        <f t="shared" si="0"/>
        <v>3.8804638715432653E-2</v>
      </c>
      <c r="Q17" s="445">
        <f t="shared" si="2"/>
        <v>0</v>
      </c>
      <c r="R17" s="447">
        <f>RAPA!FZ17+Q17</f>
        <v>65</v>
      </c>
      <c r="S17" s="173"/>
      <c r="T17" s="174"/>
      <c r="U17" s="173"/>
      <c r="V17" s="173"/>
      <c r="W17" s="173"/>
      <c r="X17" s="173"/>
      <c r="Y17" s="173"/>
    </row>
    <row r="18" spans="1:25" s="70" customFormat="1" ht="19.5" thickTop="1" thickBot="1">
      <c r="A18" s="158">
        <v>8</v>
      </c>
      <c r="B18" s="184" t="str">
        <f>RAPA!D18</f>
        <v>MONGE PRUNA JOSUE DAMIÁN</v>
      </c>
      <c r="C18" s="454">
        <f>RAPA!H18</f>
        <v>10</v>
      </c>
      <c r="D18" s="454">
        <f>RAPA!S18</f>
        <v>15</v>
      </c>
      <c r="E18" s="454">
        <f>RAPA!AD18</f>
        <v>20</v>
      </c>
      <c r="F18" s="455">
        <f>RAPA!AN18</f>
        <v>25</v>
      </c>
      <c r="G18" s="454">
        <f>RAPA!AX18</f>
        <v>30</v>
      </c>
      <c r="H18" s="454">
        <f>RAPA!BH18</f>
        <v>35</v>
      </c>
      <c r="I18" s="448">
        <f>RAPA!BR18</f>
        <v>40</v>
      </c>
      <c r="J18" s="448">
        <f>RAPA!CB18</f>
        <v>45</v>
      </c>
      <c r="K18" s="448">
        <f>RAPA!CL18</f>
        <v>50</v>
      </c>
      <c r="L18" s="448">
        <f>RAPA!CV18</f>
        <v>55</v>
      </c>
      <c r="M18" s="448">
        <f>RAPA!DF18</f>
        <v>60</v>
      </c>
      <c r="N18" s="448">
        <f>RAPA!FZ18</f>
        <v>65</v>
      </c>
      <c r="O18" s="450">
        <f t="shared" si="1"/>
        <v>37.5</v>
      </c>
      <c r="P18" s="451">
        <f t="shared" si="0"/>
        <v>4.0142729705619981E-2</v>
      </c>
      <c r="Q18" s="450">
        <f t="shared" si="2"/>
        <v>0</v>
      </c>
      <c r="R18" s="452">
        <f>RAPA!FZ18+Q18</f>
        <v>65</v>
      </c>
      <c r="S18" s="1"/>
      <c r="T18" s="175"/>
      <c r="U18" s="1"/>
      <c r="V18" s="1"/>
      <c r="W18" s="1"/>
      <c r="X18" s="1"/>
      <c r="Y18" s="1"/>
    </row>
    <row r="19" spans="1:25" s="170" customFormat="1" ht="19.5" thickTop="1" thickBot="1">
      <c r="A19" s="155">
        <v>9</v>
      </c>
      <c r="B19" s="183" t="str">
        <f>RAPA!D19</f>
        <v>MOSCUY ALVAREZ ANTONY ALEXANDER</v>
      </c>
      <c r="C19" s="453">
        <f>RAPA!H19</f>
        <v>10</v>
      </c>
      <c r="D19" s="453">
        <f>RAPA!S19</f>
        <v>10</v>
      </c>
      <c r="E19" s="453">
        <f>RAPA!AD19</f>
        <v>20</v>
      </c>
      <c r="F19" s="453">
        <f>RAPA!AN19</f>
        <v>25</v>
      </c>
      <c r="G19" s="453">
        <f>RAPA!AX19</f>
        <v>30</v>
      </c>
      <c r="H19" s="453">
        <f>RAPA!BH19</f>
        <v>35</v>
      </c>
      <c r="I19" s="444">
        <f>RAPA!BR19</f>
        <v>40</v>
      </c>
      <c r="J19" s="444">
        <f>RAPA!CB19</f>
        <v>45</v>
      </c>
      <c r="K19" s="444">
        <f>RAPA!CL19</f>
        <v>50</v>
      </c>
      <c r="L19" s="444">
        <f>RAPA!CV19</f>
        <v>55</v>
      </c>
      <c r="M19" s="444">
        <f>RAPA!DF19</f>
        <v>60</v>
      </c>
      <c r="N19" s="444">
        <f>RAPA!FZ19</f>
        <v>65</v>
      </c>
      <c r="O19" s="445">
        <f t="shared" si="1"/>
        <v>37.083333333333336</v>
      </c>
      <c r="P19" s="446">
        <f t="shared" si="0"/>
        <v>3.9696699375557545E-2</v>
      </c>
      <c r="Q19" s="445">
        <f t="shared" si="2"/>
        <v>0</v>
      </c>
      <c r="R19" s="447">
        <f>RAPA!FZ19+Q19</f>
        <v>65</v>
      </c>
      <c r="S19" s="173"/>
      <c r="T19" s="174"/>
      <c r="U19" s="173"/>
      <c r="V19" s="173"/>
      <c r="W19" s="173"/>
      <c r="X19" s="173"/>
      <c r="Y19" s="173"/>
    </row>
    <row r="20" spans="1:25" s="70" customFormat="1" ht="19.5" thickTop="1" thickBot="1">
      <c r="A20" s="158">
        <v>10</v>
      </c>
      <c r="B20" s="184" t="str">
        <f>RAPA!D20</f>
        <v>MOSCUY ALVAREZ MONICA AZUCENA</v>
      </c>
      <c r="C20" s="454">
        <f>RAPA!H20</f>
        <v>10</v>
      </c>
      <c r="D20" s="454">
        <f>RAPA!S20</f>
        <v>15</v>
      </c>
      <c r="E20" s="454">
        <f>RAPA!AD20</f>
        <v>20</v>
      </c>
      <c r="F20" s="455">
        <f>RAPA!AN20</f>
        <v>25</v>
      </c>
      <c r="G20" s="454">
        <f>RAPA!AX20</f>
        <v>30</v>
      </c>
      <c r="H20" s="454">
        <f>RAPA!BH20</f>
        <v>35</v>
      </c>
      <c r="I20" s="448">
        <f>RAPA!BR20</f>
        <v>40</v>
      </c>
      <c r="J20" s="448">
        <f>RAPA!CB20</f>
        <v>45</v>
      </c>
      <c r="K20" s="448">
        <f>RAPA!CL20</f>
        <v>50</v>
      </c>
      <c r="L20" s="448">
        <f>RAPA!CV20</f>
        <v>55</v>
      </c>
      <c r="M20" s="448">
        <f>RAPA!DF20</f>
        <v>60</v>
      </c>
      <c r="N20" s="448">
        <f>RAPA!FZ20</f>
        <v>65</v>
      </c>
      <c r="O20" s="450">
        <f t="shared" si="1"/>
        <v>37.5</v>
      </c>
      <c r="P20" s="451">
        <f t="shared" si="0"/>
        <v>4.0142729705619981E-2</v>
      </c>
      <c r="Q20" s="450">
        <f t="shared" si="2"/>
        <v>0</v>
      </c>
      <c r="R20" s="452">
        <f>RAPA!FZ20+Q20</f>
        <v>65</v>
      </c>
      <c r="S20" s="1"/>
      <c r="T20" s="175"/>
      <c r="U20" s="1"/>
      <c r="V20" s="1"/>
      <c r="W20" s="1"/>
      <c r="X20" s="1"/>
      <c r="Y20" s="1"/>
    </row>
    <row r="21" spans="1:25" s="170" customFormat="1" ht="19.5" thickTop="1" thickBot="1">
      <c r="A21" s="155">
        <v>11</v>
      </c>
      <c r="B21" s="183" t="str">
        <f>RAPA!D21</f>
        <v>MOSCUY CULQUI MARIA NORMA</v>
      </c>
      <c r="C21" s="453">
        <f>RAPA!H21</f>
        <v>10</v>
      </c>
      <c r="D21" s="453">
        <f>RAPA!S21</f>
        <v>15</v>
      </c>
      <c r="E21" s="453">
        <f>RAPA!AD21</f>
        <v>20</v>
      </c>
      <c r="F21" s="453">
        <f>RAPA!AN21</f>
        <v>25</v>
      </c>
      <c r="G21" s="453">
        <f>RAPA!AX21</f>
        <v>30</v>
      </c>
      <c r="H21" s="453">
        <f>RAPA!BH21</f>
        <v>35</v>
      </c>
      <c r="I21" s="444">
        <f>RAPA!BR21</f>
        <v>40</v>
      </c>
      <c r="J21" s="444">
        <f>RAPA!CB21</f>
        <v>45</v>
      </c>
      <c r="K21" s="444">
        <f>RAPA!CL21</f>
        <v>50</v>
      </c>
      <c r="L21" s="444">
        <f>RAPA!CV21</f>
        <v>55</v>
      </c>
      <c r="M21" s="444">
        <f>RAPA!DF21</f>
        <v>60</v>
      </c>
      <c r="N21" s="444">
        <f>RAPA!FZ21</f>
        <v>65</v>
      </c>
      <c r="O21" s="445">
        <f t="shared" si="1"/>
        <v>37.5</v>
      </c>
      <c r="P21" s="446">
        <f t="shared" si="0"/>
        <v>4.0142729705619981E-2</v>
      </c>
      <c r="Q21" s="445">
        <f t="shared" si="2"/>
        <v>0</v>
      </c>
      <c r="R21" s="447">
        <f>RAPA!FZ21+Q21</f>
        <v>65</v>
      </c>
      <c r="S21" s="173"/>
      <c r="T21" s="174"/>
      <c r="U21" s="173"/>
      <c r="V21" s="173"/>
      <c r="W21" s="173"/>
      <c r="X21" s="173"/>
      <c r="Y21" s="173"/>
    </row>
    <row r="22" spans="1:25" s="70" customFormat="1" ht="19.5" thickTop="1" thickBot="1">
      <c r="A22" s="158">
        <v>12</v>
      </c>
      <c r="B22" s="184" t="str">
        <f>RAPA!D22</f>
        <v>MOSCUY  ALVAREZ BLANCA ROCIO</v>
      </c>
      <c r="C22" s="454">
        <f>RAPA!H22</f>
        <v>10</v>
      </c>
      <c r="D22" s="454">
        <f>RAPA!S22</f>
        <v>10</v>
      </c>
      <c r="E22" s="454">
        <f>RAPA!AD22</f>
        <v>20</v>
      </c>
      <c r="F22" s="455">
        <f>RAPA!AN22</f>
        <v>25</v>
      </c>
      <c r="G22" s="454">
        <f>RAPA!AX22</f>
        <v>30</v>
      </c>
      <c r="H22" s="454">
        <f>RAPA!BH22</f>
        <v>35</v>
      </c>
      <c r="I22" s="448">
        <f>RAPA!BR22</f>
        <v>40</v>
      </c>
      <c r="J22" s="448">
        <f>RAPA!CB22</f>
        <v>45</v>
      </c>
      <c r="K22" s="448">
        <f>RAPA!CL22</f>
        <v>50</v>
      </c>
      <c r="L22" s="448">
        <f>RAPA!CV22</f>
        <v>55</v>
      </c>
      <c r="M22" s="448">
        <f>RAPA!DF22</f>
        <v>60</v>
      </c>
      <c r="N22" s="448">
        <f>RAPA!FZ22</f>
        <v>65</v>
      </c>
      <c r="O22" s="450">
        <f t="shared" si="1"/>
        <v>37.083333333333336</v>
      </c>
      <c r="P22" s="451">
        <f t="shared" si="0"/>
        <v>3.9696699375557545E-2</v>
      </c>
      <c r="Q22" s="450">
        <f t="shared" si="2"/>
        <v>0</v>
      </c>
      <c r="R22" s="452">
        <f>RAPA!FZ22+Q22</f>
        <v>65</v>
      </c>
      <c r="S22" s="1"/>
      <c r="T22" s="175"/>
      <c r="U22" s="1"/>
      <c r="V22" s="1"/>
      <c r="W22" s="1"/>
      <c r="X22" s="1"/>
      <c r="Y22" s="1"/>
    </row>
    <row r="23" spans="1:25" s="170" customFormat="1" ht="19.5" thickTop="1" thickBot="1">
      <c r="A23" s="155">
        <v>13</v>
      </c>
      <c r="B23" s="183" t="str">
        <f>RAPA!D23</f>
        <v>MOSCUY CHACON VICTOR RODOLFO</v>
      </c>
      <c r="C23" s="453">
        <f>RAPA!H23</f>
        <v>10</v>
      </c>
      <c r="D23" s="453">
        <f>RAPA!S23</f>
        <v>15</v>
      </c>
      <c r="E23" s="453">
        <f>RAPA!AD23</f>
        <v>20</v>
      </c>
      <c r="F23" s="453">
        <f>RAPA!AN23</f>
        <v>25</v>
      </c>
      <c r="G23" s="453">
        <f>RAPA!AX23</f>
        <v>30</v>
      </c>
      <c r="H23" s="453">
        <f>RAPA!BH23</f>
        <v>35</v>
      </c>
      <c r="I23" s="444">
        <f>RAPA!BR23</f>
        <v>40</v>
      </c>
      <c r="J23" s="444">
        <f>RAPA!CB23</f>
        <v>45</v>
      </c>
      <c r="K23" s="444">
        <f>RAPA!CL23</f>
        <v>50</v>
      </c>
      <c r="L23" s="444">
        <f>RAPA!CV23</f>
        <v>55</v>
      </c>
      <c r="M23" s="444">
        <f>RAPA!DF23</f>
        <v>60</v>
      </c>
      <c r="N23" s="444">
        <f>RAPA!FZ23</f>
        <v>65</v>
      </c>
      <c r="O23" s="445">
        <f t="shared" si="1"/>
        <v>37.5</v>
      </c>
      <c r="P23" s="446">
        <f t="shared" si="0"/>
        <v>4.0142729705619981E-2</v>
      </c>
      <c r="Q23" s="445">
        <f t="shared" si="2"/>
        <v>0</v>
      </c>
      <c r="R23" s="447">
        <f>RAPA!FZ23+Q23</f>
        <v>65</v>
      </c>
      <c r="S23" s="173"/>
      <c r="T23" s="174"/>
      <c r="U23" s="173"/>
      <c r="V23" s="173"/>
      <c r="W23" s="173"/>
      <c r="X23" s="173"/>
      <c r="Y23" s="173"/>
    </row>
    <row r="24" spans="1:25" s="70" customFormat="1" ht="19.5" thickTop="1" thickBot="1">
      <c r="A24" s="158">
        <v>14</v>
      </c>
      <c r="B24" s="184" t="str">
        <f>RAPA!D24</f>
        <v>PANCHI HERRERA ANAHI ALEJANDRA</v>
      </c>
      <c r="C24" s="455">
        <f>RAPA!H24</f>
        <v>10</v>
      </c>
      <c r="D24" s="454">
        <f>RAPA!S24</f>
        <v>15</v>
      </c>
      <c r="E24" s="454">
        <f>RAPA!AD24</f>
        <v>20</v>
      </c>
      <c r="F24" s="454">
        <f>RAPA!AN24</f>
        <v>25</v>
      </c>
      <c r="G24" s="454">
        <f>RAPA!AX24</f>
        <v>30</v>
      </c>
      <c r="H24" s="454">
        <f>RAPA!BH24</f>
        <v>35</v>
      </c>
      <c r="I24" s="448">
        <f>RAPA!BR24</f>
        <v>40</v>
      </c>
      <c r="J24" s="448">
        <f>RAPA!CB24</f>
        <v>45</v>
      </c>
      <c r="K24" s="448">
        <f>RAPA!CL24</f>
        <v>50</v>
      </c>
      <c r="L24" s="448">
        <f>RAPA!CV24</f>
        <v>55</v>
      </c>
      <c r="M24" s="448">
        <f>RAPA!DF24</f>
        <v>60</v>
      </c>
      <c r="N24" s="448">
        <f>RAPA!FZ24</f>
        <v>65</v>
      </c>
      <c r="O24" s="450">
        <f t="shared" si="1"/>
        <v>37.5</v>
      </c>
      <c r="P24" s="451">
        <f t="shared" si="0"/>
        <v>4.0142729705619981E-2</v>
      </c>
      <c r="Q24" s="450">
        <f t="shared" si="2"/>
        <v>0</v>
      </c>
      <c r="R24" s="452">
        <f>RAPA!FZ24+Q24</f>
        <v>65</v>
      </c>
      <c r="S24" s="1"/>
      <c r="T24" s="175"/>
      <c r="U24" s="1"/>
      <c r="V24" s="1"/>
      <c r="W24" s="1"/>
      <c r="X24" s="1"/>
      <c r="Y24" s="1"/>
    </row>
    <row r="25" spans="1:25" s="170" customFormat="1" ht="19.5" thickTop="1" thickBot="1">
      <c r="A25" s="155">
        <v>15</v>
      </c>
      <c r="B25" s="183" t="str">
        <f>RAPA!D25</f>
        <v>PEÑAFIEL CHICAIZA CARLOS WLADIMIR</v>
      </c>
      <c r="C25" s="453">
        <f>RAPA!H25</f>
        <v>10</v>
      </c>
      <c r="D25" s="453">
        <f>RAPA!S25</f>
        <v>15</v>
      </c>
      <c r="E25" s="453">
        <f>RAPA!AD25</f>
        <v>20</v>
      </c>
      <c r="F25" s="453">
        <f>RAPA!AN25</f>
        <v>25</v>
      </c>
      <c r="G25" s="453">
        <f>RAPA!AX25</f>
        <v>30</v>
      </c>
      <c r="H25" s="453">
        <f>RAPA!BH25</f>
        <v>35</v>
      </c>
      <c r="I25" s="444">
        <f>RAPA!BR25</f>
        <v>40</v>
      </c>
      <c r="J25" s="444">
        <f>RAPA!CB25</f>
        <v>45</v>
      </c>
      <c r="K25" s="444">
        <f>RAPA!CL25</f>
        <v>50</v>
      </c>
      <c r="L25" s="444">
        <f>RAPA!CV25</f>
        <v>55</v>
      </c>
      <c r="M25" s="444">
        <f>RAPA!DF25</f>
        <v>60</v>
      </c>
      <c r="N25" s="444">
        <f>RAPA!FZ25</f>
        <v>65</v>
      </c>
      <c r="O25" s="445">
        <f t="shared" si="1"/>
        <v>37.5</v>
      </c>
      <c r="P25" s="446">
        <f t="shared" si="0"/>
        <v>4.0142729705619981E-2</v>
      </c>
      <c r="Q25" s="445">
        <f t="shared" si="2"/>
        <v>0</v>
      </c>
      <c r="R25" s="447">
        <f>RAPA!FZ25+Q25</f>
        <v>65</v>
      </c>
      <c r="S25" s="173"/>
      <c r="T25" s="174"/>
      <c r="U25" s="173"/>
      <c r="V25" s="173"/>
      <c r="W25" s="173"/>
      <c r="X25" s="173"/>
      <c r="Y25" s="173"/>
    </row>
    <row r="26" spans="1:25" s="70" customFormat="1" ht="19.5" thickTop="1" thickBot="1">
      <c r="A26" s="158">
        <v>16</v>
      </c>
      <c r="B26" s="184" t="str">
        <f>RAPA!D26</f>
        <v>PEÑAFIEL CHICAIZA MAURICIO CRISTOBAL</v>
      </c>
      <c r="C26" s="455">
        <f>RAPA!H26</f>
        <v>10</v>
      </c>
      <c r="D26" s="454">
        <f>RAPA!S26</f>
        <v>15</v>
      </c>
      <c r="E26" s="454">
        <f>RAPA!AD26</f>
        <v>20</v>
      </c>
      <c r="F26" s="454">
        <f>RAPA!AN26</f>
        <v>25</v>
      </c>
      <c r="G26" s="454">
        <f>RAPA!AX26</f>
        <v>30</v>
      </c>
      <c r="H26" s="454">
        <f>RAPA!BH26</f>
        <v>35</v>
      </c>
      <c r="I26" s="448">
        <f>RAPA!BR26</f>
        <v>40</v>
      </c>
      <c r="J26" s="448">
        <f>RAPA!CB26</f>
        <v>45</v>
      </c>
      <c r="K26" s="448">
        <f>RAPA!CL26</f>
        <v>50</v>
      </c>
      <c r="L26" s="448">
        <f>RAPA!CV26</f>
        <v>55</v>
      </c>
      <c r="M26" s="448">
        <f>RAPA!DF26</f>
        <v>60</v>
      </c>
      <c r="N26" s="448">
        <f>RAPA!FZ26</f>
        <v>65</v>
      </c>
      <c r="O26" s="450">
        <f t="shared" si="1"/>
        <v>37.5</v>
      </c>
      <c r="P26" s="451">
        <f t="shared" si="0"/>
        <v>4.0142729705619981E-2</v>
      </c>
      <c r="Q26" s="450">
        <f t="shared" si="2"/>
        <v>0</v>
      </c>
      <c r="R26" s="452">
        <f>RAPA!FZ26+Q26</f>
        <v>65</v>
      </c>
      <c r="S26" s="1"/>
      <c r="T26" s="175"/>
      <c r="U26" s="1"/>
      <c r="V26" s="1"/>
      <c r="W26" s="1"/>
      <c r="X26" s="1"/>
      <c r="Y26" s="1"/>
    </row>
    <row r="27" spans="1:25" s="170" customFormat="1" ht="19.5" thickTop="1" thickBot="1">
      <c r="A27" s="155">
        <v>17</v>
      </c>
      <c r="B27" s="183" t="str">
        <f>RAPA!D27</f>
        <v>PRUNA CANDO  JUAN DAVID</v>
      </c>
      <c r="C27" s="453">
        <f>RAPA!H27</f>
        <v>10</v>
      </c>
      <c r="D27" s="453">
        <f>RAPA!S27</f>
        <v>15</v>
      </c>
      <c r="E27" s="453">
        <f>RAPA!AD27</f>
        <v>20</v>
      </c>
      <c r="F27" s="453">
        <f>RAPA!AN27</f>
        <v>25</v>
      </c>
      <c r="G27" s="453">
        <f>RAPA!AX27</f>
        <v>30</v>
      </c>
      <c r="H27" s="453">
        <f>RAPA!BH27</f>
        <v>35</v>
      </c>
      <c r="I27" s="444">
        <f>RAPA!BR27</f>
        <v>40</v>
      </c>
      <c r="J27" s="444">
        <f>RAPA!CB27</f>
        <v>45</v>
      </c>
      <c r="K27" s="444">
        <f>RAPA!CL27</f>
        <v>50</v>
      </c>
      <c r="L27" s="444">
        <f>RAPA!CV27</f>
        <v>55</v>
      </c>
      <c r="M27" s="444">
        <f>RAPA!DF27</f>
        <v>60</v>
      </c>
      <c r="N27" s="444">
        <f>RAPA!FZ27</f>
        <v>65</v>
      </c>
      <c r="O27" s="445">
        <f t="shared" si="1"/>
        <v>37.5</v>
      </c>
      <c r="P27" s="446">
        <f t="shared" si="0"/>
        <v>4.0142729705619981E-2</v>
      </c>
      <c r="Q27" s="445">
        <f t="shared" si="2"/>
        <v>0</v>
      </c>
      <c r="R27" s="447">
        <f>RAPA!FZ27+Q27</f>
        <v>65</v>
      </c>
      <c r="S27" s="173"/>
      <c r="T27" s="174"/>
      <c r="U27" s="173"/>
      <c r="V27" s="173"/>
      <c r="W27" s="173"/>
      <c r="X27" s="173"/>
      <c r="Y27" s="173"/>
    </row>
    <row r="28" spans="1:25" s="70" customFormat="1" ht="19.5" thickTop="1" thickBot="1">
      <c r="A28" s="158">
        <v>18</v>
      </c>
      <c r="B28" s="186" t="str">
        <f>RAPA!D28</f>
        <v>PRUNA SINCHIGUANO KELLY MONSERRATH</v>
      </c>
      <c r="C28" s="455">
        <f>RAPA!H28</f>
        <v>10</v>
      </c>
      <c r="D28" s="455">
        <f>RAPA!S28</f>
        <v>15</v>
      </c>
      <c r="E28" s="455">
        <f>RAPA!AD28</f>
        <v>20</v>
      </c>
      <c r="F28" s="455">
        <f>RAPA!AN28</f>
        <v>25</v>
      </c>
      <c r="G28" s="455">
        <f>RAPA!AX28</f>
        <v>30</v>
      </c>
      <c r="H28" s="455">
        <f>RAPA!BH28</f>
        <v>35</v>
      </c>
      <c r="I28" s="449">
        <f>RAPA!BR28</f>
        <v>40</v>
      </c>
      <c r="J28" s="449">
        <f>RAPA!CB28</f>
        <v>45</v>
      </c>
      <c r="K28" s="449">
        <f>RAPA!CL28</f>
        <v>50</v>
      </c>
      <c r="L28" s="449">
        <f>RAPA!CV28</f>
        <v>55</v>
      </c>
      <c r="M28" s="449">
        <f>RAPA!DF28</f>
        <v>60</v>
      </c>
      <c r="N28" s="449">
        <f>RAPA!FZ28</f>
        <v>65</v>
      </c>
      <c r="O28" s="450">
        <f t="shared" si="1"/>
        <v>37.5</v>
      </c>
      <c r="P28" s="451">
        <f t="shared" si="0"/>
        <v>4.0142729705619981E-2</v>
      </c>
      <c r="Q28" s="450">
        <f t="shared" si="2"/>
        <v>0</v>
      </c>
      <c r="R28" s="452">
        <f>RAPA!FZ28+Q28</f>
        <v>65</v>
      </c>
      <c r="S28" s="1"/>
      <c r="T28" s="175"/>
      <c r="U28" s="1"/>
      <c r="V28" s="1"/>
      <c r="W28" s="1"/>
      <c r="X28" s="1"/>
      <c r="Y28" s="1"/>
    </row>
    <row r="29" spans="1:25" s="170" customFormat="1" ht="15.75" customHeight="1" thickTop="1" thickBot="1">
      <c r="A29" s="155">
        <v>19</v>
      </c>
      <c r="B29" s="183" t="str">
        <f>RAPA!D29</f>
        <v>PRUNA MOSCUY LEIDY GISSELA</v>
      </c>
      <c r="C29" s="453">
        <f>RAPA!H29</f>
        <v>10</v>
      </c>
      <c r="D29" s="453">
        <f>RAPA!S29</f>
        <v>10</v>
      </c>
      <c r="E29" s="453">
        <f>RAPA!AD29</f>
        <v>10</v>
      </c>
      <c r="F29" s="453">
        <f>RAPA!AN29</f>
        <v>25</v>
      </c>
      <c r="G29" s="453">
        <f>RAPA!AX29</f>
        <v>30</v>
      </c>
      <c r="H29" s="453">
        <f>RAPA!BH29</f>
        <v>35</v>
      </c>
      <c r="I29" s="444">
        <f>RAPA!BR29</f>
        <v>40</v>
      </c>
      <c r="J29" s="444">
        <f>RAPA!CB29</f>
        <v>45</v>
      </c>
      <c r="K29" s="444">
        <f>RAPA!CL29</f>
        <v>50</v>
      </c>
      <c r="L29" s="444">
        <f>RAPA!CV29</f>
        <v>55</v>
      </c>
      <c r="M29" s="444">
        <f>RAPA!DF29</f>
        <v>60</v>
      </c>
      <c r="N29" s="444">
        <f>RAPA!FZ29</f>
        <v>65</v>
      </c>
      <c r="O29" s="445">
        <f t="shared" si="1"/>
        <v>36.25</v>
      </c>
      <c r="P29" s="446">
        <f t="shared" si="0"/>
        <v>3.8804638715432653E-2</v>
      </c>
      <c r="Q29" s="445">
        <f t="shared" si="2"/>
        <v>0</v>
      </c>
      <c r="R29" s="447">
        <f>RAPA!FZ29+Q29</f>
        <v>65</v>
      </c>
      <c r="S29" s="173"/>
      <c r="T29" s="174"/>
      <c r="U29" s="173"/>
      <c r="V29" s="173"/>
      <c r="W29" s="173"/>
      <c r="X29" s="173"/>
      <c r="Y29" s="173"/>
    </row>
    <row r="30" spans="1:25" s="70" customFormat="1" ht="19.5" thickTop="1" thickBot="1">
      <c r="A30" s="160">
        <v>20</v>
      </c>
      <c r="B30" s="184" t="str">
        <f>RAPA!D30</f>
        <v>PRUNA CANDO LIZARDO RAUL</v>
      </c>
      <c r="C30" s="455">
        <f>RAPA!H30</f>
        <v>10</v>
      </c>
      <c r="D30" s="455">
        <f>RAPA!S30</f>
        <v>15</v>
      </c>
      <c r="E30" s="455">
        <f>RAPA!AD30</f>
        <v>20</v>
      </c>
      <c r="F30" s="455">
        <f>RAPA!AN30</f>
        <v>25</v>
      </c>
      <c r="G30" s="454">
        <f>RAPA!AX30</f>
        <v>30</v>
      </c>
      <c r="H30" s="454">
        <f>RAPA!BH30</f>
        <v>35</v>
      </c>
      <c r="I30" s="448">
        <f>RAPA!BR30</f>
        <v>40</v>
      </c>
      <c r="J30" s="448">
        <f>RAPA!CB30</f>
        <v>45</v>
      </c>
      <c r="K30" s="448">
        <f>RAPA!CL30</f>
        <v>50</v>
      </c>
      <c r="L30" s="448">
        <f>RAPA!CV30</f>
        <v>55</v>
      </c>
      <c r="M30" s="448">
        <f>RAPA!DF30</f>
        <v>60</v>
      </c>
      <c r="N30" s="448">
        <f>RAPA!FZ30</f>
        <v>65</v>
      </c>
      <c r="O30" s="450">
        <f t="shared" si="1"/>
        <v>37.5</v>
      </c>
      <c r="P30" s="451">
        <f t="shared" si="0"/>
        <v>4.0142729705619981E-2</v>
      </c>
      <c r="Q30" s="450">
        <f t="shared" si="2"/>
        <v>0</v>
      </c>
      <c r="R30" s="452">
        <f>RAPA!FZ30+Q30</f>
        <v>65</v>
      </c>
      <c r="S30" s="1"/>
      <c r="T30" s="175"/>
      <c r="U30" s="1"/>
      <c r="V30" s="1"/>
      <c r="W30" s="1"/>
      <c r="X30" s="1"/>
      <c r="Y30" s="1"/>
    </row>
    <row r="31" spans="1:25" s="170" customFormat="1" ht="19.5" thickTop="1" thickBot="1">
      <c r="A31" s="155">
        <v>21</v>
      </c>
      <c r="B31" s="183" t="str">
        <f>RAPA!D31</f>
        <v>PRUNA SINCHIGUANOHEIDY NAOMI</v>
      </c>
      <c r="C31" s="453">
        <f>RAPA!H31</f>
        <v>10</v>
      </c>
      <c r="D31" s="453">
        <f>RAPA!S31</f>
        <v>15</v>
      </c>
      <c r="E31" s="453">
        <f>RAPA!AD31</f>
        <v>20</v>
      </c>
      <c r="F31" s="453">
        <f>RAPA!AN31</f>
        <v>25</v>
      </c>
      <c r="G31" s="453">
        <f>RAPA!AX31</f>
        <v>30</v>
      </c>
      <c r="H31" s="453">
        <f>RAPA!BH31</f>
        <v>35</v>
      </c>
      <c r="I31" s="444">
        <f>RAPA!BR31</f>
        <v>40</v>
      </c>
      <c r="J31" s="444">
        <f>RAPA!CB31</f>
        <v>45</v>
      </c>
      <c r="K31" s="444">
        <f>RAPA!CL31</f>
        <v>50</v>
      </c>
      <c r="L31" s="444">
        <f>RAPA!CV31</f>
        <v>55</v>
      </c>
      <c r="M31" s="444">
        <f>RAPA!DF31</f>
        <v>60</v>
      </c>
      <c r="N31" s="444">
        <f>RAPA!FZ31</f>
        <v>65</v>
      </c>
      <c r="O31" s="445">
        <f t="shared" si="1"/>
        <v>37.5</v>
      </c>
      <c r="P31" s="446">
        <f t="shared" si="0"/>
        <v>4.0142729705619981E-2</v>
      </c>
      <c r="Q31" s="445">
        <f t="shared" si="2"/>
        <v>0</v>
      </c>
      <c r="R31" s="447">
        <f>RAPA!FZ31+Q31</f>
        <v>65</v>
      </c>
      <c r="S31" s="173"/>
      <c r="T31" s="174"/>
      <c r="U31" s="173"/>
      <c r="V31" s="173"/>
      <c r="W31" s="173"/>
      <c r="X31" s="173"/>
      <c r="Y31" s="173"/>
    </row>
    <row r="32" spans="1:25" s="70" customFormat="1" ht="19.5" thickTop="1" thickBot="1">
      <c r="A32" s="158">
        <v>22</v>
      </c>
      <c r="B32" s="184" t="str">
        <f>RAPA!D32</f>
        <v>PRUNA CANDO NORMA NATALY</v>
      </c>
      <c r="C32" s="455">
        <f>RAPA!H32</f>
        <v>10</v>
      </c>
      <c r="D32" s="455">
        <f>RAPA!S32</f>
        <v>15</v>
      </c>
      <c r="E32" s="455">
        <f>RAPA!AD32</f>
        <v>20</v>
      </c>
      <c r="F32" s="455">
        <f>RAPA!AN32</f>
        <v>25</v>
      </c>
      <c r="G32" s="454">
        <f>RAPA!AX32</f>
        <v>30</v>
      </c>
      <c r="H32" s="454">
        <f>RAPA!BH32</f>
        <v>35</v>
      </c>
      <c r="I32" s="448">
        <f>RAPA!BR32</f>
        <v>40</v>
      </c>
      <c r="J32" s="448">
        <f>RAPA!CB32</f>
        <v>45</v>
      </c>
      <c r="K32" s="448">
        <f>RAPA!CL32</f>
        <v>50</v>
      </c>
      <c r="L32" s="448">
        <f>RAPA!CV32</f>
        <v>55</v>
      </c>
      <c r="M32" s="448">
        <f>RAPA!DF32</f>
        <v>60</v>
      </c>
      <c r="N32" s="448">
        <f>RAPA!FZ32</f>
        <v>65</v>
      </c>
      <c r="O32" s="450">
        <f t="shared" si="1"/>
        <v>37.5</v>
      </c>
      <c r="P32" s="451">
        <f t="shared" si="0"/>
        <v>4.0142729705619981E-2</v>
      </c>
      <c r="Q32" s="450">
        <f t="shared" si="2"/>
        <v>0</v>
      </c>
      <c r="R32" s="452">
        <f>RAPA!FZ32+Q32</f>
        <v>65</v>
      </c>
      <c r="S32" s="1"/>
      <c r="T32" s="175"/>
      <c r="U32" s="1"/>
      <c r="V32" s="1"/>
      <c r="W32" s="1"/>
      <c r="X32" s="1"/>
      <c r="Y32" s="1"/>
    </row>
    <row r="33" spans="1:25" s="170" customFormat="1" ht="19.5" thickTop="1" thickBot="1">
      <c r="A33" s="155">
        <v>23</v>
      </c>
      <c r="B33" s="183" t="str">
        <f>RAPA!D33</f>
        <v>RODRIGUEZ HERRERA MIRIAM ELIZABETH</v>
      </c>
      <c r="C33" s="453">
        <f>RAPA!H33</f>
        <v>10</v>
      </c>
      <c r="D33" s="453">
        <f>RAPA!S33</f>
        <v>15</v>
      </c>
      <c r="E33" s="453">
        <f>RAPA!AD33</f>
        <v>20</v>
      </c>
      <c r="F33" s="453">
        <f>RAPA!AN33</f>
        <v>25</v>
      </c>
      <c r="G33" s="453">
        <f>RAPA!AX33</f>
        <v>30</v>
      </c>
      <c r="H33" s="453">
        <f>RAPA!BH33</f>
        <v>35</v>
      </c>
      <c r="I33" s="444">
        <f>RAPA!BR33</f>
        <v>40</v>
      </c>
      <c r="J33" s="444">
        <f>RAPA!CB33</f>
        <v>45</v>
      </c>
      <c r="K33" s="444">
        <f>RAPA!CL33</f>
        <v>50</v>
      </c>
      <c r="L33" s="444">
        <f>RAPA!CV33</f>
        <v>55</v>
      </c>
      <c r="M33" s="444">
        <f>RAPA!DF33</f>
        <v>60</v>
      </c>
      <c r="N33" s="444">
        <f>RAPA!FZ33</f>
        <v>65</v>
      </c>
      <c r="O33" s="445">
        <f t="shared" si="1"/>
        <v>37.5</v>
      </c>
      <c r="P33" s="446">
        <f t="shared" si="0"/>
        <v>4.0142729705619981E-2</v>
      </c>
      <c r="Q33" s="445">
        <f t="shared" si="2"/>
        <v>0</v>
      </c>
      <c r="R33" s="447">
        <f>RAPA!FZ33+Q33</f>
        <v>65</v>
      </c>
      <c r="S33" s="173"/>
      <c r="T33" s="174"/>
      <c r="U33" s="173"/>
      <c r="V33" s="173"/>
      <c r="W33" s="173"/>
      <c r="X33" s="173"/>
      <c r="Y33" s="173"/>
    </row>
    <row r="34" spans="1:25" s="70" customFormat="1" ht="19.5" thickTop="1" thickBot="1">
      <c r="A34" s="158">
        <v>24</v>
      </c>
      <c r="B34" s="186" t="str">
        <f>RAPA!D34</f>
        <v>SINCHIGUANO BASANTES VERÓNICAGISSELA</v>
      </c>
      <c r="C34" s="455">
        <f>RAPA!H34</f>
        <v>10</v>
      </c>
      <c r="D34" s="455">
        <f>RAPA!S34</f>
        <v>15</v>
      </c>
      <c r="E34" s="455">
        <f>RAPA!AD34</f>
        <v>20</v>
      </c>
      <c r="F34" s="455">
        <f>RAPA!AN34</f>
        <v>25</v>
      </c>
      <c r="G34" s="455">
        <f>RAPA!AX34</f>
        <v>30</v>
      </c>
      <c r="H34" s="455">
        <f>RAPA!BH34</f>
        <v>35</v>
      </c>
      <c r="I34" s="449">
        <f>RAPA!BR34</f>
        <v>40</v>
      </c>
      <c r="J34" s="449">
        <f>RAPA!CB34</f>
        <v>45</v>
      </c>
      <c r="K34" s="449">
        <f>RAPA!CL34</f>
        <v>50</v>
      </c>
      <c r="L34" s="449">
        <f>RAPA!CV34</f>
        <v>55</v>
      </c>
      <c r="M34" s="449">
        <f>RAPA!DF34</f>
        <v>60</v>
      </c>
      <c r="N34" s="449">
        <f>RAPA!FZ34</f>
        <v>65</v>
      </c>
      <c r="O34" s="450">
        <f t="shared" si="1"/>
        <v>37.5</v>
      </c>
      <c r="P34" s="451">
        <f t="shared" si="0"/>
        <v>4.0142729705619981E-2</v>
      </c>
      <c r="Q34" s="450">
        <f t="shared" si="2"/>
        <v>0</v>
      </c>
      <c r="R34" s="452">
        <f>RAPA!FZ34+Q34</f>
        <v>65</v>
      </c>
      <c r="S34" s="1"/>
      <c r="T34" s="175"/>
      <c r="U34" s="1"/>
      <c r="V34" s="1"/>
      <c r="W34" s="1"/>
      <c r="X34" s="1"/>
      <c r="Y34" s="1"/>
    </row>
    <row r="35" spans="1:25" s="170" customFormat="1" ht="19.5" thickTop="1" thickBot="1">
      <c r="A35" s="155">
        <v>25</v>
      </c>
      <c r="B35" s="187" t="str">
        <f>RAPA!D35</f>
        <v>ZAPATA HERRERA ALEX DAVID</v>
      </c>
      <c r="C35" s="456">
        <f>RAPA!H35</f>
        <v>10</v>
      </c>
      <c r="D35" s="456">
        <f>RAPA!S35</f>
        <v>15</v>
      </c>
      <c r="E35" s="456">
        <f>RAPA!AD35</f>
        <v>20</v>
      </c>
      <c r="F35" s="453">
        <f>RAPA!AN35</f>
        <v>25</v>
      </c>
      <c r="G35" s="456">
        <f>RAPA!AX35</f>
        <v>30</v>
      </c>
      <c r="H35" s="456">
        <f>RAPA!BH35</f>
        <v>35</v>
      </c>
      <c r="I35" s="457">
        <f>RAPA!BR35</f>
        <v>40</v>
      </c>
      <c r="J35" s="457">
        <f>RAPA!CB35</f>
        <v>45</v>
      </c>
      <c r="K35" s="457">
        <f>RAPA!CL35</f>
        <v>50</v>
      </c>
      <c r="L35" s="457">
        <f>RAPA!CV35</f>
        <v>55</v>
      </c>
      <c r="M35" s="457">
        <f>RAPA!DF35</f>
        <v>60</v>
      </c>
      <c r="N35" s="457">
        <f>RAPA!FZ35</f>
        <v>65</v>
      </c>
      <c r="O35" s="445">
        <f t="shared" si="1"/>
        <v>37.5</v>
      </c>
      <c r="P35" s="446">
        <f t="shared" si="0"/>
        <v>4.0142729705619981E-2</v>
      </c>
      <c r="Q35" s="445">
        <f t="shared" si="2"/>
        <v>0</v>
      </c>
      <c r="R35" s="447">
        <f>RAPA!FZ35+Q35</f>
        <v>65</v>
      </c>
      <c r="S35" s="173"/>
      <c r="T35" s="174"/>
      <c r="U35" s="173"/>
      <c r="V35" s="173"/>
      <c r="W35" s="173"/>
      <c r="X35" s="173"/>
      <c r="Y35" s="173"/>
    </row>
    <row r="36" spans="1:25" s="172" customFormat="1" ht="19.5" thickTop="1" thickBot="1">
      <c r="A36" s="181"/>
      <c r="B36" s="188" t="s">
        <v>67</v>
      </c>
      <c r="C36" s="458">
        <f t="shared" ref="C36:Q36" si="3">SUM(C11:C35)</f>
        <v>250</v>
      </c>
      <c r="D36" s="458">
        <f t="shared" si="3"/>
        <v>355</v>
      </c>
      <c r="E36" s="458">
        <f t="shared" si="3"/>
        <v>480</v>
      </c>
      <c r="F36" s="458">
        <f t="shared" si="3"/>
        <v>625</v>
      </c>
      <c r="G36" s="458">
        <f t="shared" si="3"/>
        <v>750</v>
      </c>
      <c r="H36" s="458">
        <f t="shared" si="3"/>
        <v>875</v>
      </c>
      <c r="I36" s="459">
        <f t="shared" si="3"/>
        <v>1000</v>
      </c>
      <c r="J36" s="459">
        <f t="shared" si="3"/>
        <v>1125</v>
      </c>
      <c r="K36" s="459">
        <f t="shared" si="3"/>
        <v>1250</v>
      </c>
      <c r="L36" s="459">
        <f t="shared" si="3"/>
        <v>1375</v>
      </c>
      <c r="M36" s="459">
        <f t="shared" si="3"/>
        <v>1500</v>
      </c>
      <c r="N36" s="459">
        <f t="shared" si="3"/>
        <v>1625</v>
      </c>
      <c r="O36" s="459">
        <f t="shared" si="3"/>
        <v>934.16666666666663</v>
      </c>
      <c r="P36" s="460">
        <f t="shared" si="3"/>
        <v>0.99999999999999956</v>
      </c>
      <c r="Q36" s="459">
        <f t="shared" si="3"/>
        <v>0</v>
      </c>
      <c r="R36" s="459">
        <f>SUM(R11:R35)</f>
        <v>1625</v>
      </c>
      <c r="S36" s="176"/>
      <c r="T36" s="176"/>
      <c r="U36" s="176"/>
      <c r="V36" s="176"/>
      <c r="W36" s="176"/>
      <c r="X36" s="176"/>
      <c r="Y36" s="176"/>
    </row>
    <row r="37" spans="1:25" ht="15" thickTop="1">
      <c r="B37"/>
      <c r="C37" s="4"/>
      <c r="O37"/>
      <c r="P37"/>
      <c r="Q37"/>
      <c r="R37"/>
    </row>
    <row r="38" spans="1:25">
      <c r="B38"/>
      <c r="C38" s="4"/>
      <c r="O38"/>
      <c r="P38"/>
      <c r="Q38"/>
      <c r="R38"/>
    </row>
    <row r="39" spans="1:25">
      <c r="B39"/>
      <c r="C39" s="4"/>
      <c r="O39"/>
      <c r="P39"/>
      <c r="Q39"/>
      <c r="R39"/>
    </row>
    <row r="40" spans="1:25">
      <c r="B40"/>
      <c r="C40" s="4"/>
      <c r="O40"/>
      <c r="P40"/>
      <c r="Q40"/>
      <c r="R40"/>
    </row>
    <row r="41" spans="1:25">
      <c r="B41"/>
      <c r="C41" s="4"/>
      <c r="O41"/>
      <c r="P41"/>
      <c r="Q41"/>
      <c r="R41"/>
    </row>
    <row r="42" spans="1:25">
      <c r="B42"/>
      <c r="C42" s="4"/>
      <c r="O42"/>
      <c r="P42"/>
      <c r="Q42"/>
      <c r="R42"/>
    </row>
    <row r="43" spans="1:25">
      <c r="B43"/>
      <c r="C43" s="4"/>
      <c r="O43"/>
      <c r="P43"/>
      <c r="Q43"/>
      <c r="R43"/>
    </row>
    <row r="44" spans="1:25">
      <c r="B44"/>
      <c r="C44" s="4"/>
      <c r="O44"/>
      <c r="P44"/>
      <c r="Q44"/>
      <c r="R44"/>
    </row>
    <row r="45" spans="1:25">
      <c r="B45"/>
      <c r="O45"/>
      <c r="P45"/>
      <c r="Q45"/>
      <c r="R45"/>
    </row>
    <row r="46" spans="1:25">
      <c r="B46"/>
      <c r="O46"/>
      <c r="P46"/>
      <c r="Q46"/>
      <c r="R46"/>
    </row>
    <row r="47" spans="1:25">
      <c r="B47"/>
      <c r="O47"/>
      <c r="P47"/>
      <c r="Q47"/>
      <c r="R47"/>
    </row>
    <row r="48" spans="1:25">
      <c r="B48"/>
      <c r="O48"/>
      <c r="P48"/>
      <c r="Q48"/>
      <c r="R48"/>
    </row>
    <row r="49" spans="2:18">
      <c r="B49"/>
      <c r="O49"/>
      <c r="P49"/>
      <c r="Q49"/>
      <c r="R49"/>
    </row>
    <row r="50" spans="2:18">
      <c r="B50"/>
      <c r="O50"/>
      <c r="P50"/>
      <c r="Q50"/>
      <c r="R50"/>
    </row>
    <row r="51" spans="2:18">
      <c r="B51"/>
      <c r="O51"/>
      <c r="P51"/>
      <c r="Q51"/>
      <c r="R51"/>
    </row>
    <row r="52" spans="2:18">
      <c r="B52"/>
      <c r="O52"/>
      <c r="P52"/>
      <c r="Q52"/>
      <c r="R52"/>
    </row>
    <row r="53" spans="2:18">
      <c r="B53"/>
      <c r="O53"/>
      <c r="P53"/>
      <c r="Q53"/>
      <c r="R53"/>
    </row>
    <row r="54" spans="2:18">
      <c r="B54"/>
      <c r="O54"/>
      <c r="P54"/>
      <c r="Q54"/>
      <c r="R54"/>
    </row>
    <row r="59" spans="2:18">
      <c r="Q59" s="5" t="s">
        <v>68</v>
      </c>
    </row>
    <row r="61" spans="2:18">
      <c r="R61" s="4">
        <v>2000</v>
      </c>
    </row>
    <row r="62" spans="2:18">
      <c r="R62" s="4">
        <v>2000</v>
      </c>
    </row>
    <row r="63" spans="2:18">
      <c r="R63" s="4">
        <f>R36+R61+R62</f>
        <v>5625</v>
      </c>
    </row>
  </sheetData>
  <mergeCells count="14">
    <mergeCell ref="R7:R10"/>
    <mergeCell ref="C7:N8"/>
    <mergeCell ref="O7:P8"/>
    <mergeCell ref="O9:O10"/>
    <mergeCell ref="P9:P10"/>
    <mergeCell ref="Q7:Q8"/>
    <mergeCell ref="Q9:Q10"/>
    <mergeCell ref="C9:N9"/>
    <mergeCell ref="A1:B2"/>
    <mergeCell ref="A3:B3"/>
    <mergeCell ref="A4:B4"/>
    <mergeCell ref="A5:B5"/>
    <mergeCell ref="A7:A10"/>
    <mergeCell ref="B7:B10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58048"/>
  </sheetPr>
  <dimension ref="A1:M159"/>
  <sheetViews>
    <sheetView workbookViewId="0">
      <selection activeCell="B1" sqref="B1:B1048576"/>
    </sheetView>
  </sheetViews>
  <sheetFormatPr baseColWidth="10" defaultColWidth="11.453125" defaultRowHeight="14"/>
  <cols>
    <col min="1" max="1" width="6.81640625" style="57" customWidth="1"/>
    <col min="2" max="2" width="7.26953125" style="477" customWidth="1"/>
    <col min="3" max="3" width="54.81640625" style="64" customWidth="1"/>
    <col min="4" max="4" width="13.453125" style="64" bestFit="1" customWidth="1"/>
    <col min="5" max="5" width="13.1796875" style="64" bestFit="1" customWidth="1"/>
    <col min="6" max="6" width="34.54296875" style="63" bestFit="1" customWidth="1"/>
    <col min="7" max="13" width="11.453125" style="57"/>
    <col min="14" max="16384" width="11.453125" style="64"/>
  </cols>
  <sheetData>
    <row r="1" spans="1:13" ht="14.5">
      <c r="B1" s="470"/>
      <c r="C1" s="1"/>
      <c r="D1" s="1"/>
      <c r="E1" s="1"/>
      <c r="F1" s="1"/>
      <c r="G1" s="7"/>
    </row>
    <row r="2" spans="1:13">
      <c r="B2" s="379" t="s">
        <v>169</v>
      </c>
      <c r="C2" s="380"/>
      <c r="D2" s="380"/>
      <c r="E2" s="380"/>
      <c r="F2" s="380"/>
      <c r="G2" s="380"/>
    </row>
    <row r="3" spans="1:13">
      <c r="B3" s="379"/>
      <c r="C3" s="380"/>
      <c r="D3" s="380"/>
      <c r="E3" s="380"/>
      <c r="F3" s="380"/>
      <c r="G3" s="380"/>
    </row>
    <row r="4" spans="1:13" ht="27.5">
      <c r="B4" s="379" t="s">
        <v>179</v>
      </c>
      <c r="C4" s="380"/>
      <c r="D4" s="380"/>
      <c r="E4" s="380"/>
      <c r="F4" s="380"/>
      <c r="G4" s="380"/>
    </row>
    <row r="5" spans="1:13" ht="25">
      <c r="B5" s="381" t="s">
        <v>178</v>
      </c>
      <c r="C5" s="382"/>
      <c r="D5" s="382"/>
      <c r="E5" s="382"/>
      <c r="F5" s="382"/>
      <c r="G5" s="382"/>
    </row>
    <row r="6" spans="1:13" ht="16" thickBot="1">
      <c r="B6" s="383" t="s">
        <v>171</v>
      </c>
      <c r="C6" s="384"/>
      <c r="D6" s="384"/>
      <c r="E6" s="384"/>
      <c r="F6" s="384"/>
      <c r="G6" s="384"/>
    </row>
    <row r="7" spans="1:13" ht="15" thickBot="1">
      <c r="B7" s="471"/>
      <c r="C7" s="191"/>
      <c r="D7" s="191"/>
      <c r="E7" s="191"/>
      <c r="F7" s="191"/>
      <c r="G7" s="207"/>
    </row>
    <row r="8" spans="1:13" ht="21" customHeight="1" thickTop="1" thickBot="1">
      <c r="B8" s="461" t="s">
        <v>270</v>
      </c>
      <c r="C8" s="461"/>
      <c r="D8" s="461"/>
      <c r="E8" s="461"/>
      <c r="F8" s="461"/>
      <c r="G8" s="1"/>
    </row>
    <row r="9" spans="1:13" ht="18" thickTop="1" thickBot="1">
      <c r="B9" s="472" t="s">
        <v>14</v>
      </c>
      <c r="C9" s="462" t="s">
        <v>271</v>
      </c>
      <c r="D9" s="462" t="s">
        <v>20</v>
      </c>
      <c r="E9" s="462" t="s">
        <v>24</v>
      </c>
      <c r="F9" s="462" t="s">
        <v>146</v>
      </c>
    </row>
    <row r="10" spans="1:13" s="63" customFormat="1" ht="18" thickTop="1" thickBot="1">
      <c r="A10" s="56"/>
      <c r="B10" s="473">
        <v>1</v>
      </c>
      <c r="C10" s="463" t="s">
        <v>188</v>
      </c>
      <c r="D10" s="464">
        <f>+RAPA!DF11+RAPA!FX11</f>
        <v>65</v>
      </c>
      <c r="E10" s="464">
        <f>+'INTERÈSES '!J9+'INTERÈSES '!X9+'INTERÈSES '!AL9+'INTERÈSES '!AY9+'INTERÈSES '!BL9+'INTERÈSES '!BY9</f>
        <v>15</v>
      </c>
      <c r="F10" s="464">
        <f>+RAPA!T11+RAPA!AE11+RAPA!AO11+RAPA!AY11+RAPA!BI11+RAPA!BS11+RAPA!CC11+RAPA!CM11+RAPA!CW11+RAPA!DG11+RAPA!GA11</f>
        <v>100</v>
      </c>
      <c r="G10" s="57"/>
      <c r="H10" s="56"/>
      <c r="I10" s="56"/>
      <c r="J10" s="56"/>
      <c r="K10" s="56"/>
      <c r="L10" s="56"/>
      <c r="M10" s="56"/>
    </row>
    <row r="11" spans="1:13" ht="18" thickTop="1" thickBot="1">
      <c r="B11" s="474">
        <v>2</v>
      </c>
      <c r="C11" s="465" t="s">
        <v>189</v>
      </c>
      <c r="D11" s="464">
        <f>+RAPA!DF12+RAPA!FX12</f>
        <v>65</v>
      </c>
      <c r="E11" s="466">
        <f>+'INTERÈSES '!J10+'INTERÈSES '!X10+'INTERÈSES '!AL10+'INTERÈSES '!AY10+'INTERÈSES '!BL10+'INTERÈSES '!BY10</f>
        <v>15</v>
      </c>
      <c r="F11" s="464">
        <f>+RAPA!T12+RAPA!AE12+RAPA!AO12+RAPA!AY12+RAPA!BI12+RAPA!BS12+RAPA!CC12+RAPA!CM12+RAPA!CW12+RAPA!DG12+RAPA!GA12</f>
        <v>0</v>
      </c>
    </row>
    <row r="12" spans="1:13" ht="18" thickTop="1" thickBot="1">
      <c r="B12" s="473">
        <v>3</v>
      </c>
      <c r="C12" s="467" t="s">
        <v>190</v>
      </c>
      <c r="D12" s="464">
        <f>+RAPA!DF13+RAPA!FX13</f>
        <v>65</v>
      </c>
      <c r="E12" s="464">
        <f>+'INTERÈSES '!J11+'INTERÈSES '!X11+'INTERÈSES '!AL11+'INTERÈSES '!AY11+'INTERÈSES '!BL11+'INTERÈSES '!BY11</f>
        <v>45</v>
      </c>
      <c r="F12" s="464">
        <f>+RAPA!T13+RAPA!AE13+RAPA!AO13+RAPA!AY13+RAPA!BI13+RAPA!BS13+RAPA!CC13+RAPA!CM13+RAPA!CW13+RAPA!DG13+RAPA!GA13</f>
        <v>300</v>
      </c>
    </row>
    <row r="13" spans="1:13" ht="18" thickTop="1" thickBot="1">
      <c r="B13" s="474">
        <v>4</v>
      </c>
      <c r="C13" s="465" t="s">
        <v>191</v>
      </c>
      <c r="D13" s="464">
        <f>+RAPA!DF14+RAPA!FX14</f>
        <v>65</v>
      </c>
      <c r="E13" s="466">
        <f>+'INTERÈSES '!J12+'INTERÈSES '!X12+'INTERÈSES '!AL12+'INTERÈSES '!AY12+'INTERÈSES '!BL12+'INTERÈSES '!BY12</f>
        <v>122.25</v>
      </c>
      <c r="F13" s="464">
        <f>+RAPA!T14+RAPA!AE14+RAPA!AO14+RAPA!AY14+RAPA!BI14+RAPA!BS14+RAPA!CC14+RAPA!CM14+RAPA!CW14+RAPA!DG14+RAPA!GA14</f>
        <v>680</v>
      </c>
    </row>
    <row r="14" spans="1:13" ht="18" thickTop="1" thickBot="1">
      <c r="B14" s="473">
        <v>5</v>
      </c>
      <c r="C14" s="467" t="s">
        <v>192</v>
      </c>
      <c r="D14" s="464">
        <f>+RAPA!DF15+RAPA!FX15</f>
        <v>65</v>
      </c>
      <c r="E14" s="464">
        <f>+'INTERÈSES '!J13+'INTERÈSES '!X13+'INTERÈSES '!AL13+'INTERÈSES '!AY13+'INTERÈSES '!BL13+'INTERÈSES '!BY13</f>
        <v>30</v>
      </c>
      <c r="F14" s="464">
        <f>+RAPA!T15+RAPA!AE15+RAPA!AO15+RAPA!AY15+RAPA!BI15+RAPA!BS15+RAPA!CC15+RAPA!CM15+RAPA!CW15+RAPA!DG15+RAPA!GA15</f>
        <v>200</v>
      </c>
    </row>
    <row r="15" spans="1:13" ht="18" thickTop="1" thickBot="1">
      <c r="B15" s="474">
        <v>6</v>
      </c>
      <c r="C15" s="465" t="s">
        <v>193</v>
      </c>
      <c r="D15" s="464">
        <f>+RAPA!DF16+RAPA!FX16</f>
        <v>65</v>
      </c>
      <c r="E15" s="466">
        <f>+'INTERÈSES '!J14+'INTERÈSES '!X14+'INTERÈSES '!AL14+'INTERÈSES '!AY14+'INTERÈSES '!BL14+'INTERÈSES '!BY14</f>
        <v>42</v>
      </c>
      <c r="F15" s="464">
        <f>+RAPA!T16+RAPA!AE16+RAPA!AO16+RAPA!AY16+RAPA!BI16+RAPA!BS16+RAPA!CC16+RAPA!CM16+RAPA!CW16+RAPA!DG16+RAPA!GA16</f>
        <v>280</v>
      </c>
    </row>
    <row r="16" spans="1:13" ht="18" thickTop="1" thickBot="1">
      <c r="B16" s="473">
        <v>7</v>
      </c>
      <c r="C16" s="467" t="s">
        <v>194</v>
      </c>
      <c r="D16" s="464">
        <f>+RAPA!DF17+RAPA!FX17</f>
        <v>65</v>
      </c>
      <c r="E16" s="464">
        <f>+'INTERÈSES '!J15+'INTERÈSES '!X15+'INTERÈSES '!AL15+'INTERÈSES '!AY15+'INTERÈSES '!BL15+'INTERÈSES '!BY15</f>
        <v>30</v>
      </c>
      <c r="F16" s="464">
        <f>+RAPA!T17+RAPA!AE17+RAPA!AO17+RAPA!AY17+RAPA!BI17+RAPA!BS17+RAPA!CC17+RAPA!CM17+RAPA!CW17+RAPA!DG17+RAPA!GA17</f>
        <v>200</v>
      </c>
      <c r="G16" s="56"/>
    </row>
    <row r="17" spans="2:6" ht="18" thickTop="1" thickBot="1">
      <c r="B17" s="474">
        <v>8</v>
      </c>
      <c r="C17" s="465" t="s">
        <v>195</v>
      </c>
      <c r="D17" s="464">
        <f>+RAPA!DF18+RAPA!FX18</f>
        <v>65</v>
      </c>
      <c r="E17" s="466">
        <f>+'INTERÈSES '!J16+'INTERÈSES '!X16+'INTERÈSES '!AL16+'INTERÈSES '!AY16+'INTERÈSES '!BL16+'INTERÈSES '!BY16</f>
        <v>15</v>
      </c>
      <c r="F17" s="464">
        <f>+RAPA!T18+RAPA!AE18+RAPA!AO18+RAPA!AY18+RAPA!BI18+RAPA!BS18+RAPA!CC18+RAPA!CM18+RAPA!CW18+RAPA!DG18+RAPA!GA18</f>
        <v>100</v>
      </c>
    </row>
    <row r="18" spans="2:6" ht="18" thickTop="1" thickBot="1">
      <c r="B18" s="473">
        <v>9</v>
      </c>
      <c r="C18" s="467" t="s">
        <v>196</v>
      </c>
      <c r="D18" s="464">
        <f>+RAPA!DF19+RAPA!FX19</f>
        <v>65</v>
      </c>
      <c r="E18" s="464">
        <f>+'INTERÈSES '!J17+'INTERÈSES '!X17+'INTERÈSES '!AL17+'INTERÈSES '!AY17+'INTERÈSES '!BL17+'INTERÈSES '!BY17</f>
        <v>30</v>
      </c>
      <c r="F18" s="464">
        <f>+RAPA!T19+RAPA!AE19+RAPA!AO19+RAPA!AY19+RAPA!BI19+RAPA!BS19+RAPA!CC19+RAPA!CM19+RAPA!CW19+RAPA!DG19+RAPA!GA19</f>
        <v>200</v>
      </c>
    </row>
    <row r="19" spans="2:6" ht="18" thickTop="1" thickBot="1">
      <c r="B19" s="474">
        <v>10</v>
      </c>
      <c r="C19" s="465" t="s">
        <v>198</v>
      </c>
      <c r="D19" s="464">
        <f>+RAPA!DF20+RAPA!FX20</f>
        <v>65</v>
      </c>
      <c r="E19" s="466">
        <f>+'INTERÈSES '!J18+'INTERÈSES '!X18+'INTERÈSES '!AL18+'INTERÈSES '!AY18+'INTERÈSES '!BL18+'INTERÈSES '!BY18</f>
        <v>15</v>
      </c>
      <c r="F19" s="464">
        <f>+RAPA!T20+RAPA!AE20+RAPA!AO20+RAPA!AY20+RAPA!BI20+RAPA!BS20+RAPA!CC20+RAPA!CM20+RAPA!CW20+RAPA!DG20+RAPA!GA20</f>
        <v>100</v>
      </c>
    </row>
    <row r="20" spans="2:6" ht="18" thickTop="1" thickBot="1">
      <c r="B20" s="473">
        <v>11</v>
      </c>
      <c r="C20" s="467" t="s">
        <v>197</v>
      </c>
      <c r="D20" s="464">
        <f>+RAPA!DF21+RAPA!FX21</f>
        <v>65</v>
      </c>
      <c r="E20" s="464">
        <f>+'INTERÈSES '!J19+'INTERÈSES '!X19+'INTERÈSES '!AL19+'INTERÈSES '!AY19+'INTERÈSES '!BL19+'INTERÈSES '!BY19</f>
        <v>45</v>
      </c>
      <c r="F20" s="464">
        <f>+RAPA!T21+RAPA!AE21+RAPA!AO21+RAPA!AY21+RAPA!BI21+RAPA!BS21+RAPA!CC21+RAPA!CM21+RAPA!CW21+RAPA!DG21+RAPA!GA21</f>
        <v>300</v>
      </c>
    </row>
    <row r="21" spans="2:6" ht="18" thickTop="1" thickBot="1">
      <c r="B21" s="474">
        <v>12</v>
      </c>
      <c r="C21" s="465" t="s">
        <v>217</v>
      </c>
      <c r="D21" s="464">
        <f>+RAPA!DF22+RAPA!FX22</f>
        <v>65</v>
      </c>
      <c r="E21" s="466">
        <f>+'INTERÈSES '!J20+'INTERÈSES '!X20+'INTERÈSES '!AL20+'INTERÈSES '!AY20+'INTERÈSES '!BL20+'INTERÈSES '!BY20</f>
        <v>105</v>
      </c>
      <c r="F21" s="464">
        <f>+RAPA!T22+RAPA!AE22+RAPA!AO22+RAPA!AY22+RAPA!BI22+RAPA!BS22+RAPA!CC22+RAPA!CM22+RAPA!CW22+RAPA!DG22+RAPA!GA22</f>
        <v>700</v>
      </c>
    </row>
    <row r="22" spans="2:6" ht="18" thickTop="1" thickBot="1">
      <c r="B22" s="473">
        <v>13</v>
      </c>
      <c r="C22" s="467" t="s">
        <v>218</v>
      </c>
      <c r="D22" s="464">
        <f>+RAPA!DF23+RAPA!FX23</f>
        <v>65</v>
      </c>
      <c r="E22" s="464">
        <f>+'INTERÈSES '!J21+'INTERÈSES '!X21+'INTERÈSES '!AL21+'INTERÈSES '!AY21+'INTERÈSES '!BL21+'INTERÈSES '!BY21</f>
        <v>15</v>
      </c>
      <c r="F22" s="464">
        <f>+RAPA!T23+RAPA!AE23+RAPA!AO23+RAPA!AY23+RAPA!BI23+RAPA!BS23+RAPA!CC23+RAPA!CM23+RAPA!CW23+RAPA!DG23+RAPA!GA23</f>
        <v>100</v>
      </c>
    </row>
    <row r="23" spans="2:6" ht="18" thickTop="1" thickBot="1">
      <c r="B23" s="474">
        <v>14</v>
      </c>
      <c r="C23" s="465" t="s">
        <v>219</v>
      </c>
      <c r="D23" s="464">
        <f>+RAPA!DF24+RAPA!FX24</f>
        <v>65</v>
      </c>
      <c r="E23" s="466">
        <f>+'INTERÈSES '!J22+'INTERÈSES '!X22+'INTERÈSES '!AL22+'INTERÈSES '!AY22+'INTERÈSES '!BL22+'INTERÈSES '!BY22</f>
        <v>15</v>
      </c>
      <c r="F23" s="464">
        <f>+RAPA!T24+RAPA!AE24+RAPA!AO24+RAPA!AY24+RAPA!BI24+RAPA!BS24+RAPA!CC24+RAPA!CM24+RAPA!CW24+RAPA!DG24+RAPA!GA24</f>
        <v>0</v>
      </c>
    </row>
    <row r="24" spans="2:6" ht="18" thickTop="1" thickBot="1">
      <c r="B24" s="473">
        <v>15</v>
      </c>
      <c r="C24" s="467" t="s">
        <v>220</v>
      </c>
      <c r="D24" s="464">
        <f>+RAPA!DF25+RAPA!FX25</f>
        <v>65</v>
      </c>
      <c r="E24" s="464">
        <f>+'INTERÈSES '!J23+'INTERÈSES '!X23+'INTERÈSES '!AL23+'INTERÈSES '!AY23+'INTERÈSES '!BL23+'INTERÈSES '!BY23</f>
        <v>60</v>
      </c>
      <c r="F24" s="464">
        <f>+RAPA!T25+RAPA!AE25+RAPA!AO25+RAPA!AY25+RAPA!BI25+RAPA!BS25+RAPA!CC25+RAPA!CM25+RAPA!CW25+RAPA!DG25+RAPA!GA25</f>
        <v>400</v>
      </c>
    </row>
    <row r="25" spans="2:6" ht="18" thickTop="1" thickBot="1">
      <c r="B25" s="474">
        <v>16</v>
      </c>
      <c r="C25" s="465" t="s">
        <v>221</v>
      </c>
      <c r="D25" s="464">
        <f>+RAPA!DF26+RAPA!FX26</f>
        <v>65</v>
      </c>
      <c r="E25" s="466">
        <f>+'INTERÈSES '!J24+'INTERÈSES '!X24+'INTERÈSES '!AL24+'INTERÈSES '!AY24+'INTERÈSES '!BL24+'INTERÈSES '!BY24</f>
        <v>45</v>
      </c>
      <c r="F25" s="464">
        <f>+RAPA!T26+RAPA!AE26+RAPA!AO26+RAPA!AY26+RAPA!BI26+RAPA!BS26+RAPA!CC26+RAPA!CM26+RAPA!CW26+RAPA!DG26+RAPA!GA26</f>
        <v>300</v>
      </c>
    </row>
    <row r="26" spans="2:6" ht="18" thickTop="1" thickBot="1">
      <c r="B26" s="473">
        <v>17</v>
      </c>
      <c r="C26" s="467" t="s">
        <v>222</v>
      </c>
      <c r="D26" s="464">
        <f>+RAPA!DF27+RAPA!FX27</f>
        <v>65</v>
      </c>
      <c r="E26" s="464">
        <f>+'INTERÈSES '!J25+'INTERÈSES '!X25+'INTERÈSES '!AL25+'INTERÈSES '!AY25+'INTERÈSES '!BL25+'INTERÈSES '!BY25</f>
        <v>15</v>
      </c>
      <c r="F26" s="464">
        <f>+RAPA!T27+RAPA!AE27+RAPA!AO27+RAPA!AY27+RAPA!BI27+RAPA!BS27+RAPA!CC27+RAPA!CM27+RAPA!CW27+RAPA!DG27+RAPA!GA27</f>
        <v>100</v>
      </c>
    </row>
    <row r="27" spans="2:6" ht="18" thickTop="1" thickBot="1">
      <c r="B27" s="474">
        <v>18</v>
      </c>
      <c r="C27" s="465" t="s">
        <v>223</v>
      </c>
      <c r="D27" s="464">
        <f>+RAPA!DF28+RAPA!FX28</f>
        <v>65</v>
      </c>
      <c r="E27" s="466">
        <f>+'INTERÈSES '!J26+'INTERÈSES '!X26+'INTERÈSES '!AL26+'INTERÈSES '!AY26+'INTERÈSES '!BL26+'INTERÈSES '!BY26</f>
        <v>15</v>
      </c>
      <c r="F27" s="464">
        <f>+RAPA!T28+RAPA!AE28+RAPA!AO28+RAPA!AY28+RAPA!BI28+RAPA!BS28+RAPA!CC28+RAPA!CM28+RAPA!CW28+RAPA!DG28+RAPA!GA28</f>
        <v>100</v>
      </c>
    </row>
    <row r="28" spans="2:6" ht="18" thickTop="1" thickBot="1">
      <c r="B28" s="473">
        <v>19</v>
      </c>
      <c r="C28" s="467" t="s">
        <v>224</v>
      </c>
      <c r="D28" s="464">
        <f>+RAPA!DF29+RAPA!FX29</f>
        <v>65</v>
      </c>
      <c r="E28" s="464">
        <f>+'INTERÈSES '!J27+'INTERÈSES '!X27+'INTERÈSES '!AL27+'INTERÈSES '!AY27+'INTERÈSES '!BL27+'INTERÈSES '!BY27</f>
        <v>15</v>
      </c>
      <c r="F28" s="464">
        <f>+RAPA!T29+RAPA!AE29+RAPA!AO29+RAPA!AY29+RAPA!BI29+RAPA!BS29+RAPA!CC29+RAPA!CM29+RAPA!CW29+RAPA!DG29+RAPA!GA29</f>
        <v>100</v>
      </c>
    </row>
    <row r="29" spans="2:6" ht="18" thickTop="1" thickBot="1">
      <c r="B29" s="475">
        <v>20</v>
      </c>
      <c r="C29" s="465" t="s">
        <v>225</v>
      </c>
      <c r="D29" s="464">
        <f>+RAPA!DF30+RAPA!FX30</f>
        <v>65</v>
      </c>
      <c r="E29" s="466">
        <f>+'INTERÈSES '!J28+'INTERÈSES '!X28+'INTERÈSES '!AL28+'INTERÈSES '!AY28+'INTERÈSES '!BL28+'INTERÈSES '!BY28</f>
        <v>10</v>
      </c>
      <c r="F29" s="464">
        <f>+RAPA!T30+RAPA!AE30+RAPA!AO30+RAPA!AY30+RAPA!BI30+RAPA!BS30+RAPA!CC30+RAPA!CM30+RAPA!CW30+RAPA!DG30+RAPA!GA30</f>
        <v>200</v>
      </c>
    </row>
    <row r="30" spans="2:6" ht="18" thickTop="1" thickBot="1">
      <c r="B30" s="473">
        <v>21</v>
      </c>
      <c r="C30" s="463" t="s">
        <v>226</v>
      </c>
      <c r="D30" s="464">
        <f>+RAPA!DF31+RAPA!FX31</f>
        <v>65</v>
      </c>
      <c r="E30" s="464">
        <f>+'INTERÈSES '!J29+'INTERÈSES '!X29+'INTERÈSES '!AL29+'INTERÈSES '!AY29+'INTERÈSES '!BL29+'INTERÈSES '!BY29</f>
        <v>15</v>
      </c>
      <c r="F30" s="464">
        <f>+RAPA!T31+RAPA!AE31+RAPA!AO31+RAPA!AY31+RAPA!BI31+RAPA!BS31+RAPA!CC31+RAPA!CM31+RAPA!CW31+RAPA!DG31+RAPA!GA31</f>
        <v>100</v>
      </c>
    </row>
    <row r="31" spans="2:6" ht="18" thickTop="1" thickBot="1">
      <c r="B31" s="474">
        <v>22</v>
      </c>
      <c r="C31" s="465" t="s">
        <v>227</v>
      </c>
      <c r="D31" s="464">
        <f>+RAPA!DF32+RAPA!FX32</f>
        <v>65</v>
      </c>
      <c r="E31" s="466">
        <f>+'INTERÈSES '!J30+'INTERÈSES '!X30+'INTERÈSES '!AL30+'INTERÈSES '!AY30+'INTERÈSES '!BL30+'INTERÈSES '!BY30</f>
        <v>40</v>
      </c>
      <c r="F31" s="464">
        <f>+RAPA!T32+RAPA!AE32+RAPA!AO32+RAPA!AY32+RAPA!BI32+RAPA!BS32+RAPA!CC32+RAPA!CM32+RAPA!CW32+RAPA!DG32+RAPA!GA32</f>
        <v>300</v>
      </c>
    </row>
    <row r="32" spans="2:6" ht="18" thickTop="1" thickBot="1">
      <c r="B32" s="473">
        <v>23</v>
      </c>
      <c r="C32" s="467" t="s">
        <v>228</v>
      </c>
      <c r="D32" s="464">
        <f>+RAPA!DF33+RAPA!FX33</f>
        <v>65</v>
      </c>
      <c r="E32" s="464">
        <f>+'INTERÈSES '!J31+'INTERÈSES '!X31+'INTERÈSES '!AL31+'INTERÈSES '!AY31+'INTERÈSES '!BL31+'INTERÈSES '!BY31</f>
        <v>30</v>
      </c>
      <c r="F32" s="464">
        <f>+RAPA!T33+RAPA!AE33+RAPA!AO33+RAPA!AY33+RAPA!BI33+RAPA!BS33+RAPA!CC33+RAPA!CM33+RAPA!CW33+RAPA!DG33+RAPA!GA33</f>
        <v>100</v>
      </c>
    </row>
    <row r="33" spans="1:13" ht="18" thickTop="1" thickBot="1">
      <c r="B33" s="474">
        <v>24</v>
      </c>
      <c r="C33" s="465" t="s">
        <v>229</v>
      </c>
      <c r="D33" s="464">
        <f>+RAPA!DF34+RAPA!FX34</f>
        <v>65</v>
      </c>
      <c r="E33" s="466">
        <f>+'INTERÈSES '!J32+'INTERÈSES '!X32+'INTERÈSES '!AL32+'INTERÈSES '!AY32+'INTERÈSES '!BL32+'INTERÈSES '!BY32</f>
        <v>30</v>
      </c>
      <c r="F33" s="464">
        <f>+RAPA!T34+RAPA!AE34+RAPA!AO34+RAPA!AY34+RAPA!BI34+RAPA!BS34+RAPA!CC34+RAPA!CM34+RAPA!CW34+RAPA!DG34+RAPA!GA34</f>
        <v>100</v>
      </c>
    </row>
    <row r="34" spans="1:13" ht="18" thickTop="1" thickBot="1">
      <c r="B34" s="473">
        <v>25</v>
      </c>
      <c r="C34" s="467" t="s">
        <v>230</v>
      </c>
      <c r="D34" s="464">
        <f>+RAPA!DF35+RAPA!FX35</f>
        <v>65</v>
      </c>
      <c r="E34" s="464">
        <f>+'INTERÈSES '!J33+'INTERÈSES '!X33+'INTERÈSES '!AL33+'INTERÈSES '!AY33+'INTERÈSES '!BL33+'INTERÈSES '!BY33</f>
        <v>90</v>
      </c>
      <c r="F34" s="464">
        <f>+RAPA!T35+RAPA!AE35+RAPA!AO35+RAPA!AY35+RAPA!BI35+RAPA!BS35+RAPA!CC35+RAPA!CM35+RAPA!CW35+RAPA!DG35+RAPA!GA35</f>
        <v>400</v>
      </c>
    </row>
    <row r="35" spans="1:13" ht="18" thickTop="1" thickBot="1">
      <c r="B35" s="468" t="s">
        <v>67</v>
      </c>
      <c r="C35" s="468"/>
      <c r="D35" s="469">
        <f>SUM(D10:D34)</f>
        <v>1625</v>
      </c>
      <c r="E35" s="469">
        <f t="shared" ref="E35" si="0">SUM(E10:E34)</f>
        <v>904.25</v>
      </c>
      <c r="F35" s="469">
        <f>SUM(F10:F34)</f>
        <v>5460</v>
      </c>
    </row>
    <row r="36" spans="1:13" s="63" customFormat="1" ht="14.5" thickTop="1">
      <c r="A36" s="56"/>
      <c r="B36" s="476"/>
      <c r="C36" s="57"/>
      <c r="D36" s="57"/>
      <c r="E36" s="57"/>
      <c r="F36" s="56"/>
      <c r="G36" s="57"/>
      <c r="H36" s="56"/>
      <c r="I36" s="56"/>
      <c r="J36" s="56"/>
      <c r="K36" s="56"/>
      <c r="L36" s="56"/>
      <c r="M36" s="56"/>
    </row>
    <row r="37" spans="1:13">
      <c r="B37" s="476"/>
      <c r="C37" s="57"/>
      <c r="D37" s="57"/>
      <c r="E37" s="57"/>
      <c r="F37" s="56"/>
    </row>
    <row r="38" spans="1:13">
      <c r="B38" s="476"/>
      <c r="C38" s="57"/>
      <c r="D38" s="57"/>
      <c r="E38" s="57"/>
      <c r="F38" s="56"/>
    </row>
    <row r="39" spans="1:13">
      <c r="B39" s="476"/>
      <c r="C39" s="57"/>
      <c r="D39" s="57"/>
      <c r="E39" s="57"/>
      <c r="F39" s="56"/>
    </row>
    <row r="40" spans="1:13">
      <c r="B40" s="476"/>
      <c r="C40" s="57"/>
      <c r="D40" s="57"/>
      <c r="E40" s="57"/>
      <c r="F40" s="56"/>
    </row>
    <row r="41" spans="1:13">
      <c r="B41" s="476"/>
      <c r="C41" s="57"/>
      <c r="D41" s="57"/>
      <c r="E41" s="57"/>
      <c r="F41" s="56"/>
    </row>
    <row r="42" spans="1:13">
      <c r="B42" s="476"/>
      <c r="C42" s="57"/>
      <c r="D42" s="57"/>
      <c r="E42" s="57"/>
      <c r="F42" s="56"/>
      <c r="G42" s="56"/>
    </row>
    <row r="43" spans="1:13">
      <c r="B43" s="476"/>
      <c r="C43" s="57"/>
      <c r="D43" s="57"/>
      <c r="E43" s="57"/>
      <c r="F43" s="56"/>
    </row>
    <row r="44" spans="1:13">
      <c r="B44" s="476"/>
      <c r="C44" s="57"/>
      <c r="D44" s="57"/>
      <c r="E44" s="57"/>
      <c r="F44" s="56"/>
    </row>
    <row r="45" spans="1:13">
      <c r="B45" s="476"/>
      <c r="C45" s="57"/>
      <c r="D45" s="57"/>
      <c r="E45" s="57"/>
      <c r="F45" s="56"/>
    </row>
    <row r="46" spans="1:13">
      <c r="B46" s="476"/>
      <c r="C46" s="57"/>
      <c r="D46" s="57"/>
      <c r="E46" s="57"/>
      <c r="F46" s="56"/>
    </row>
    <row r="47" spans="1:13">
      <c r="B47" s="476"/>
      <c r="C47" s="57"/>
      <c r="D47" s="57"/>
      <c r="E47" s="57"/>
      <c r="F47" s="56"/>
    </row>
    <row r="48" spans="1:13">
      <c r="B48" s="476"/>
      <c r="C48" s="57"/>
      <c r="D48" s="57"/>
      <c r="E48" s="57"/>
      <c r="F48" s="56"/>
    </row>
    <row r="49" spans="2:6">
      <c r="B49" s="476"/>
      <c r="C49" s="57"/>
      <c r="D49" s="57"/>
      <c r="E49" s="57"/>
      <c r="F49" s="56"/>
    </row>
    <row r="50" spans="2:6">
      <c r="B50" s="476"/>
      <c r="C50" s="57"/>
      <c r="D50" s="57"/>
      <c r="E50" s="57"/>
      <c r="F50" s="56"/>
    </row>
    <row r="51" spans="2:6">
      <c r="B51" s="476"/>
      <c r="C51" s="57"/>
      <c r="D51" s="57"/>
      <c r="E51" s="57"/>
      <c r="F51" s="56"/>
    </row>
    <row r="52" spans="2:6">
      <c r="B52" s="476"/>
      <c r="C52" s="57"/>
      <c r="D52" s="57"/>
      <c r="E52" s="57"/>
      <c r="F52" s="56"/>
    </row>
    <row r="53" spans="2:6">
      <c r="B53" s="476"/>
      <c r="C53" s="57"/>
      <c r="D53" s="57"/>
      <c r="E53" s="57"/>
      <c r="F53" s="56"/>
    </row>
    <row r="54" spans="2:6">
      <c r="B54" s="476"/>
      <c r="C54" s="57"/>
      <c r="D54" s="57"/>
      <c r="E54" s="57"/>
      <c r="F54" s="56"/>
    </row>
    <row r="55" spans="2:6">
      <c r="B55" s="476"/>
      <c r="C55" s="57"/>
      <c r="D55" s="57"/>
      <c r="E55" s="57"/>
      <c r="F55" s="56"/>
    </row>
    <row r="56" spans="2:6">
      <c r="B56" s="476"/>
      <c r="C56" s="57"/>
      <c r="D56" s="57"/>
      <c r="E56" s="57"/>
      <c r="F56" s="56"/>
    </row>
    <row r="57" spans="2:6">
      <c r="B57" s="476"/>
      <c r="C57" s="57"/>
      <c r="D57" s="57"/>
      <c r="E57" s="57"/>
      <c r="F57" s="56"/>
    </row>
    <row r="58" spans="2:6">
      <c r="B58" s="476"/>
      <c r="C58" s="57"/>
      <c r="D58" s="57"/>
      <c r="E58" s="57"/>
      <c r="F58" s="56"/>
    </row>
    <row r="59" spans="2:6">
      <c r="B59" s="476"/>
      <c r="C59" s="57"/>
      <c r="D59" s="57"/>
      <c r="E59" s="57"/>
      <c r="F59" s="56"/>
    </row>
    <row r="60" spans="2:6">
      <c r="B60" s="476"/>
      <c r="C60" s="57"/>
      <c r="D60" s="57"/>
      <c r="E60" s="57"/>
      <c r="F60" s="56"/>
    </row>
    <row r="61" spans="2:6">
      <c r="B61" s="476"/>
      <c r="C61" s="57"/>
      <c r="D61" s="57"/>
      <c r="E61" s="57"/>
      <c r="F61" s="56"/>
    </row>
    <row r="62" spans="2:6">
      <c r="B62" s="476"/>
      <c r="C62" s="57"/>
      <c r="D62" s="57"/>
      <c r="E62" s="57"/>
      <c r="F62" s="56"/>
    </row>
    <row r="63" spans="2:6">
      <c r="B63" s="476"/>
      <c r="C63" s="57"/>
      <c r="D63" s="57"/>
      <c r="E63" s="57"/>
      <c r="F63" s="56"/>
    </row>
    <row r="64" spans="2:6">
      <c r="B64" s="476"/>
      <c r="C64" s="57"/>
      <c r="D64" s="57"/>
      <c r="E64" s="57"/>
      <c r="F64" s="56"/>
    </row>
    <row r="65" spans="2:6">
      <c r="B65" s="476"/>
      <c r="C65" s="57"/>
      <c r="D65" s="57"/>
      <c r="E65" s="57"/>
      <c r="F65" s="56"/>
    </row>
    <row r="66" spans="2:6">
      <c r="B66" s="476"/>
      <c r="C66" s="57"/>
      <c r="D66" s="57"/>
      <c r="E66" s="57"/>
      <c r="F66" s="56"/>
    </row>
    <row r="67" spans="2:6">
      <c r="B67" s="476"/>
      <c r="C67" s="57"/>
      <c r="D67" s="57"/>
      <c r="E67" s="57"/>
      <c r="F67" s="56"/>
    </row>
    <row r="68" spans="2:6">
      <c r="B68" s="476"/>
      <c r="C68" s="57"/>
      <c r="D68" s="57"/>
      <c r="E68" s="57"/>
      <c r="F68" s="56"/>
    </row>
    <row r="69" spans="2:6">
      <c r="B69" s="476"/>
      <c r="C69" s="57"/>
      <c r="D69" s="57"/>
      <c r="E69" s="57"/>
      <c r="F69" s="56"/>
    </row>
    <row r="70" spans="2:6">
      <c r="B70" s="476"/>
      <c r="C70" s="57"/>
      <c r="D70" s="57"/>
      <c r="E70" s="57"/>
      <c r="F70" s="56"/>
    </row>
    <row r="71" spans="2:6">
      <c r="B71" s="476"/>
      <c r="C71" s="57"/>
      <c r="D71" s="57"/>
      <c r="E71" s="57"/>
      <c r="F71" s="56"/>
    </row>
    <row r="72" spans="2:6">
      <c r="B72" s="476"/>
      <c r="C72" s="57"/>
      <c r="D72" s="57"/>
      <c r="E72" s="57"/>
      <c r="F72" s="56"/>
    </row>
    <row r="73" spans="2:6">
      <c r="B73" s="476"/>
      <c r="C73" s="57"/>
      <c r="D73" s="57"/>
      <c r="E73" s="57"/>
      <c r="F73" s="56"/>
    </row>
    <row r="74" spans="2:6">
      <c r="B74" s="476"/>
      <c r="C74" s="57"/>
      <c r="D74" s="57"/>
      <c r="E74" s="57"/>
      <c r="F74" s="56"/>
    </row>
    <row r="75" spans="2:6">
      <c r="B75" s="476"/>
      <c r="C75" s="57"/>
      <c r="D75" s="57"/>
      <c r="E75" s="57"/>
      <c r="F75" s="56"/>
    </row>
    <row r="76" spans="2:6">
      <c r="B76" s="476"/>
      <c r="C76" s="57"/>
      <c r="D76" s="57"/>
      <c r="E76" s="57"/>
      <c r="F76" s="56"/>
    </row>
    <row r="77" spans="2:6">
      <c r="B77" s="476"/>
      <c r="C77" s="57"/>
      <c r="D77" s="57"/>
      <c r="E77" s="57"/>
      <c r="F77" s="56"/>
    </row>
    <row r="78" spans="2:6">
      <c r="B78" s="476"/>
      <c r="C78" s="57"/>
      <c r="D78" s="57"/>
      <c r="E78" s="57"/>
      <c r="F78" s="56"/>
    </row>
    <row r="79" spans="2:6">
      <c r="B79" s="476"/>
      <c r="C79" s="57"/>
      <c r="D79" s="57"/>
      <c r="E79" s="57"/>
      <c r="F79" s="56"/>
    </row>
    <row r="80" spans="2:6">
      <c r="B80" s="476"/>
      <c r="C80" s="57"/>
      <c r="D80" s="57"/>
      <c r="E80" s="57"/>
      <c r="F80" s="56"/>
    </row>
    <row r="81" spans="2:6">
      <c r="B81" s="476"/>
      <c r="C81" s="57"/>
      <c r="D81" s="57"/>
      <c r="E81" s="57"/>
      <c r="F81" s="56"/>
    </row>
    <row r="82" spans="2:6">
      <c r="B82" s="476"/>
      <c r="C82" s="57"/>
      <c r="D82" s="57"/>
      <c r="E82" s="57"/>
      <c r="F82" s="56"/>
    </row>
    <row r="83" spans="2:6">
      <c r="B83" s="476"/>
      <c r="C83" s="57"/>
      <c r="D83" s="57"/>
      <c r="E83" s="57"/>
      <c r="F83" s="56"/>
    </row>
    <row r="84" spans="2:6">
      <c r="B84" s="476"/>
      <c r="C84" s="57"/>
      <c r="D84" s="57"/>
      <c r="E84" s="57"/>
      <c r="F84" s="56"/>
    </row>
    <row r="85" spans="2:6">
      <c r="B85" s="476"/>
      <c r="C85" s="57"/>
      <c r="D85" s="57"/>
      <c r="E85" s="57"/>
      <c r="F85" s="56"/>
    </row>
    <row r="86" spans="2:6">
      <c r="B86" s="476"/>
      <c r="C86" s="57"/>
      <c r="D86" s="57"/>
      <c r="E86" s="57"/>
      <c r="F86" s="56"/>
    </row>
    <row r="87" spans="2:6">
      <c r="B87" s="476"/>
      <c r="C87" s="57"/>
      <c r="D87" s="57"/>
      <c r="E87" s="57"/>
      <c r="F87" s="56"/>
    </row>
    <row r="88" spans="2:6">
      <c r="B88" s="476"/>
      <c r="C88" s="57"/>
      <c r="D88" s="57"/>
      <c r="E88" s="57"/>
      <c r="F88" s="56"/>
    </row>
    <row r="89" spans="2:6">
      <c r="B89" s="476"/>
      <c r="C89" s="57"/>
      <c r="D89" s="57"/>
      <c r="E89" s="57"/>
      <c r="F89" s="56"/>
    </row>
    <row r="90" spans="2:6">
      <c r="B90" s="476"/>
      <c r="C90" s="57"/>
      <c r="D90" s="57"/>
      <c r="E90" s="57"/>
      <c r="F90" s="56"/>
    </row>
    <row r="91" spans="2:6">
      <c r="B91" s="476"/>
      <c r="C91" s="57"/>
      <c r="D91" s="57"/>
      <c r="E91" s="57"/>
      <c r="F91" s="56"/>
    </row>
    <row r="92" spans="2:6">
      <c r="B92" s="476"/>
      <c r="C92" s="57"/>
      <c r="D92" s="57"/>
      <c r="E92" s="57"/>
      <c r="F92" s="56"/>
    </row>
    <row r="93" spans="2:6">
      <c r="B93" s="476"/>
      <c r="C93" s="57"/>
      <c r="D93" s="57"/>
      <c r="E93" s="57"/>
      <c r="F93" s="56"/>
    </row>
    <row r="94" spans="2:6">
      <c r="B94" s="476"/>
      <c r="C94" s="57"/>
      <c r="D94" s="57"/>
      <c r="E94" s="57"/>
      <c r="F94" s="56"/>
    </row>
    <row r="95" spans="2:6">
      <c r="B95" s="476"/>
      <c r="C95" s="57"/>
      <c r="D95" s="57"/>
      <c r="E95" s="57"/>
      <c r="F95" s="56"/>
    </row>
    <row r="96" spans="2:6">
      <c r="B96" s="476"/>
      <c r="C96" s="57"/>
      <c r="D96" s="57"/>
      <c r="E96" s="57"/>
      <c r="F96" s="56"/>
    </row>
    <row r="97" spans="2:6">
      <c r="B97" s="476"/>
      <c r="C97" s="57"/>
      <c r="D97" s="57"/>
      <c r="E97" s="57"/>
      <c r="F97" s="56"/>
    </row>
    <row r="98" spans="2:6">
      <c r="B98" s="476"/>
      <c r="C98" s="57"/>
      <c r="D98" s="57"/>
      <c r="E98" s="57"/>
      <c r="F98" s="56"/>
    </row>
    <row r="99" spans="2:6">
      <c r="B99" s="476"/>
      <c r="C99" s="57"/>
      <c r="D99" s="57"/>
      <c r="E99" s="57"/>
      <c r="F99" s="56"/>
    </row>
    <row r="100" spans="2:6">
      <c r="B100" s="476"/>
      <c r="C100" s="57"/>
      <c r="D100" s="57"/>
      <c r="E100" s="57"/>
      <c r="F100" s="56"/>
    </row>
    <row r="101" spans="2:6">
      <c r="B101" s="476"/>
      <c r="C101" s="57"/>
      <c r="D101" s="57"/>
      <c r="E101" s="57"/>
      <c r="F101" s="56"/>
    </row>
    <row r="102" spans="2:6">
      <c r="B102" s="476"/>
      <c r="C102" s="57"/>
      <c r="D102" s="57"/>
      <c r="E102" s="57"/>
      <c r="F102" s="56"/>
    </row>
    <row r="103" spans="2:6">
      <c r="B103" s="476"/>
      <c r="C103" s="57"/>
      <c r="D103" s="57"/>
      <c r="E103" s="57"/>
      <c r="F103" s="56"/>
    </row>
    <row r="104" spans="2:6">
      <c r="B104" s="476"/>
      <c r="C104" s="57"/>
      <c r="D104" s="57"/>
      <c r="E104" s="57"/>
      <c r="F104" s="56"/>
    </row>
    <row r="105" spans="2:6">
      <c r="B105" s="476"/>
      <c r="C105" s="57"/>
      <c r="D105" s="57"/>
      <c r="E105" s="57"/>
      <c r="F105" s="56"/>
    </row>
    <row r="106" spans="2:6">
      <c r="B106" s="476"/>
      <c r="C106" s="57"/>
      <c r="D106" s="57"/>
      <c r="E106" s="57"/>
      <c r="F106" s="56"/>
    </row>
    <row r="107" spans="2:6">
      <c r="B107" s="476"/>
      <c r="C107" s="57"/>
      <c r="D107" s="57"/>
      <c r="E107" s="57"/>
      <c r="F107" s="56"/>
    </row>
    <row r="108" spans="2:6">
      <c r="B108" s="476"/>
      <c r="C108" s="57"/>
      <c r="D108" s="57"/>
      <c r="E108" s="57"/>
      <c r="F108" s="56"/>
    </row>
    <row r="109" spans="2:6">
      <c r="B109" s="476"/>
      <c r="C109" s="57"/>
      <c r="D109" s="57"/>
      <c r="E109" s="57"/>
      <c r="F109" s="56"/>
    </row>
    <row r="110" spans="2:6">
      <c r="B110" s="476"/>
      <c r="C110" s="57"/>
      <c r="D110" s="57"/>
      <c r="E110" s="57"/>
      <c r="F110" s="56"/>
    </row>
    <row r="111" spans="2:6">
      <c r="B111" s="476"/>
      <c r="C111" s="57"/>
      <c r="D111" s="57"/>
      <c r="E111" s="57"/>
      <c r="F111" s="56"/>
    </row>
    <row r="112" spans="2:6">
      <c r="B112" s="476"/>
      <c r="C112" s="57"/>
      <c r="D112" s="57"/>
      <c r="E112" s="57"/>
      <c r="F112" s="56"/>
    </row>
    <row r="113" spans="2:6">
      <c r="B113" s="476"/>
      <c r="C113" s="57"/>
      <c r="D113" s="57"/>
      <c r="E113" s="57"/>
      <c r="F113" s="56"/>
    </row>
    <row r="114" spans="2:6">
      <c r="B114" s="476"/>
      <c r="C114" s="57"/>
      <c r="D114" s="57"/>
      <c r="E114" s="57"/>
      <c r="F114" s="56"/>
    </row>
    <row r="115" spans="2:6">
      <c r="B115" s="476"/>
      <c r="C115" s="57"/>
      <c r="D115" s="57"/>
      <c r="E115" s="57"/>
      <c r="F115" s="56"/>
    </row>
    <row r="116" spans="2:6">
      <c r="B116" s="476"/>
      <c r="C116" s="57"/>
      <c r="D116" s="57"/>
      <c r="E116" s="57"/>
      <c r="F116" s="56"/>
    </row>
    <row r="117" spans="2:6">
      <c r="B117" s="476"/>
      <c r="C117" s="57"/>
      <c r="D117" s="57"/>
      <c r="E117" s="57"/>
      <c r="F117" s="56"/>
    </row>
    <row r="118" spans="2:6">
      <c r="B118" s="476"/>
      <c r="C118" s="57"/>
      <c r="D118" s="57"/>
      <c r="E118" s="57"/>
      <c r="F118" s="56"/>
    </row>
    <row r="119" spans="2:6">
      <c r="B119" s="476"/>
      <c r="C119" s="57"/>
      <c r="D119" s="57"/>
      <c r="E119" s="57"/>
      <c r="F119" s="56"/>
    </row>
    <row r="120" spans="2:6">
      <c r="B120" s="476"/>
      <c r="C120" s="57"/>
      <c r="D120" s="57"/>
      <c r="E120" s="57"/>
      <c r="F120" s="56"/>
    </row>
    <row r="121" spans="2:6">
      <c r="B121" s="476"/>
      <c r="C121" s="57"/>
      <c r="D121" s="57"/>
      <c r="E121" s="57"/>
      <c r="F121" s="56"/>
    </row>
    <row r="122" spans="2:6">
      <c r="B122" s="476"/>
      <c r="C122" s="57"/>
      <c r="D122" s="57"/>
      <c r="E122" s="57"/>
      <c r="F122" s="56"/>
    </row>
    <row r="123" spans="2:6">
      <c r="B123" s="476"/>
      <c r="C123" s="57"/>
      <c r="D123" s="57"/>
      <c r="E123" s="57"/>
      <c r="F123" s="56"/>
    </row>
    <row r="124" spans="2:6">
      <c r="B124" s="476"/>
      <c r="C124" s="57"/>
      <c r="D124" s="57"/>
      <c r="E124" s="57"/>
      <c r="F124" s="56"/>
    </row>
    <row r="125" spans="2:6">
      <c r="B125" s="476"/>
      <c r="C125" s="57"/>
      <c r="D125" s="57"/>
      <c r="E125" s="57"/>
      <c r="F125" s="56"/>
    </row>
    <row r="126" spans="2:6">
      <c r="B126" s="476"/>
      <c r="C126" s="57"/>
      <c r="D126" s="57"/>
      <c r="E126" s="57"/>
      <c r="F126" s="56"/>
    </row>
    <row r="127" spans="2:6">
      <c r="B127" s="476"/>
      <c r="C127" s="57"/>
      <c r="D127" s="57"/>
      <c r="E127" s="57"/>
      <c r="F127" s="56"/>
    </row>
    <row r="128" spans="2:6">
      <c r="B128" s="476"/>
      <c r="C128" s="57"/>
      <c r="D128" s="57"/>
      <c r="E128" s="57"/>
      <c r="F128" s="56"/>
    </row>
    <row r="129" spans="2:6">
      <c r="B129" s="476"/>
      <c r="C129" s="57"/>
      <c r="D129" s="57"/>
      <c r="E129" s="57"/>
      <c r="F129" s="56"/>
    </row>
    <row r="130" spans="2:6">
      <c r="B130" s="476"/>
      <c r="C130" s="57"/>
      <c r="D130" s="57"/>
      <c r="E130" s="57"/>
      <c r="F130" s="56"/>
    </row>
    <row r="131" spans="2:6">
      <c r="B131" s="476"/>
      <c r="C131" s="57"/>
      <c r="D131" s="57"/>
      <c r="E131" s="57"/>
      <c r="F131" s="56"/>
    </row>
    <row r="132" spans="2:6">
      <c r="B132" s="476"/>
      <c r="C132" s="57"/>
      <c r="D132" s="57"/>
      <c r="E132" s="57"/>
      <c r="F132" s="56"/>
    </row>
    <row r="133" spans="2:6">
      <c r="B133" s="476"/>
      <c r="C133" s="57"/>
      <c r="D133" s="57"/>
      <c r="E133" s="57"/>
      <c r="F133" s="56"/>
    </row>
    <row r="134" spans="2:6">
      <c r="B134" s="476"/>
      <c r="C134" s="57"/>
      <c r="D134" s="57"/>
      <c r="E134" s="57"/>
      <c r="F134" s="56"/>
    </row>
    <row r="135" spans="2:6">
      <c r="B135" s="476"/>
      <c r="C135" s="57"/>
      <c r="D135" s="57"/>
      <c r="E135" s="57"/>
      <c r="F135" s="56"/>
    </row>
    <row r="136" spans="2:6">
      <c r="B136" s="476"/>
      <c r="C136" s="57"/>
      <c r="D136" s="57"/>
      <c r="E136" s="57"/>
      <c r="F136" s="56"/>
    </row>
    <row r="137" spans="2:6">
      <c r="B137" s="476"/>
      <c r="C137" s="57"/>
      <c r="D137" s="57"/>
      <c r="E137" s="57"/>
      <c r="F137" s="56"/>
    </row>
    <row r="138" spans="2:6">
      <c r="B138" s="476"/>
      <c r="C138" s="57"/>
      <c r="D138" s="57"/>
      <c r="E138" s="57"/>
      <c r="F138" s="56"/>
    </row>
    <row r="139" spans="2:6">
      <c r="B139" s="476"/>
      <c r="C139" s="57"/>
      <c r="D139" s="57"/>
      <c r="E139" s="57"/>
      <c r="F139" s="56"/>
    </row>
    <row r="140" spans="2:6">
      <c r="B140" s="476"/>
      <c r="C140" s="57"/>
      <c r="D140" s="57"/>
      <c r="E140" s="57"/>
      <c r="F140" s="56"/>
    </row>
    <row r="141" spans="2:6">
      <c r="B141" s="476"/>
      <c r="C141" s="57"/>
      <c r="D141" s="57"/>
      <c r="E141" s="57"/>
      <c r="F141" s="56"/>
    </row>
    <row r="142" spans="2:6">
      <c r="B142" s="476"/>
      <c r="C142" s="57"/>
      <c r="D142" s="57"/>
      <c r="E142" s="57"/>
      <c r="F142" s="56"/>
    </row>
    <row r="143" spans="2:6">
      <c r="B143" s="476"/>
      <c r="C143" s="57"/>
      <c r="D143" s="57"/>
      <c r="E143" s="57"/>
      <c r="F143" s="56"/>
    </row>
    <row r="144" spans="2:6">
      <c r="B144" s="476"/>
      <c r="C144" s="57"/>
      <c r="D144" s="57"/>
      <c r="E144" s="57"/>
      <c r="F144" s="56"/>
    </row>
    <row r="145" spans="2:6">
      <c r="B145" s="476"/>
      <c r="C145" s="57"/>
      <c r="D145" s="57"/>
      <c r="E145" s="57"/>
      <c r="F145" s="56"/>
    </row>
    <row r="146" spans="2:6">
      <c r="B146" s="476"/>
      <c r="C146" s="57"/>
      <c r="D146" s="57"/>
      <c r="E146" s="57"/>
      <c r="F146" s="56"/>
    </row>
    <row r="147" spans="2:6">
      <c r="B147" s="476"/>
      <c r="C147" s="57"/>
      <c r="D147" s="57"/>
      <c r="E147" s="57"/>
      <c r="F147" s="56"/>
    </row>
    <row r="148" spans="2:6">
      <c r="B148" s="476"/>
      <c r="C148" s="57"/>
      <c r="D148" s="57"/>
      <c r="E148" s="57"/>
      <c r="F148" s="56"/>
    </row>
    <row r="149" spans="2:6">
      <c r="B149" s="476"/>
      <c r="C149" s="57"/>
      <c r="D149" s="57"/>
      <c r="E149" s="57"/>
      <c r="F149" s="56"/>
    </row>
    <row r="150" spans="2:6">
      <c r="B150" s="476"/>
      <c r="C150" s="57"/>
      <c r="D150" s="57"/>
      <c r="E150" s="57"/>
      <c r="F150" s="56"/>
    </row>
    <row r="151" spans="2:6">
      <c r="B151" s="476"/>
      <c r="C151" s="57"/>
      <c r="D151" s="57"/>
      <c r="E151" s="57"/>
      <c r="F151" s="56"/>
    </row>
    <row r="152" spans="2:6">
      <c r="B152" s="476"/>
      <c r="C152" s="57"/>
      <c r="D152" s="57"/>
      <c r="E152" s="57"/>
      <c r="F152" s="56"/>
    </row>
    <row r="153" spans="2:6">
      <c r="B153" s="476"/>
      <c r="C153" s="57"/>
      <c r="D153" s="57"/>
      <c r="E153" s="57"/>
      <c r="F153" s="56"/>
    </row>
    <row r="154" spans="2:6">
      <c r="B154" s="476"/>
      <c r="C154" s="57"/>
      <c r="D154" s="57"/>
      <c r="E154" s="57"/>
      <c r="F154" s="56"/>
    </row>
    <row r="155" spans="2:6">
      <c r="B155" s="476"/>
      <c r="C155" s="57"/>
      <c r="D155" s="57"/>
      <c r="E155" s="57"/>
      <c r="F155" s="56"/>
    </row>
    <row r="156" spans="2:6">
      <c r="B156" s="476"/>
      <c r="C156" s="57"/>
      <c r="D156" s="57"/>
      <c r="E156" s="57"/>
      <c r="F156" s="56"/>
    </row>
    <row r="157" spans="2:6">
      <c r="B157" s="476"/>
      <c r="C157" s="57"/>
      <c r="D157" s="57"/>
      <c r="E157" s="57"/>
      <c r="F157" s="56"/>
    </row>
    <row r="158" spans="2:6">
      <c r="B158" s="476"/>
      <c r="C158" s="57"/>
      <c r="D158" s="57"/>
      <c r="E158" s="57"/>
      <c r="F158" s="56"/>
    </row>
    <row r="159" spans="2:6">
      <c r="B159" s="476"/>
      <c r="C159" s="57"/>
      <c r="D159" s="57"/>
      <c r="E159" s="57"/>
      <c r="F159" s="56"/>
    </row>
  </sheetData>
  <mergeCells count="6">
    <mergeCell ref="B35:C35"/>
    <mergeCell ref="B2:G3"/>
    <mergeCell ref="B4:G4"/>
    <mergeCell ref="B5:G5"/>
    <mergeCell ref="B6:G6"/>
    <mergeCell ref="B8:F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8D89-EA08-4679-8F52-2BCE053568FF}">
  <sheetPr>
    <tabColor rgb="FF658048"/>
  </sheetPr>
  <dimension ref="A1:S833"/>
  <sheetViews>
    <sheetView zoomScale="77" workbookViewId="0">
      <pane ySplit="1" topLeftCell="A2" activePane="bottomLeft" state="frozen"/>
      <selection pane="bottomLeft" activeCell="N8" sqref="N8"/>
    </sheetView>
  </sheetViews>
  <sheetFormatPr baseColWidth="10" defaultColWidth="11" defaultRowHeight="17"/>
  <cols>
    <col min="1" max="1" width="3.453125" style="127" customWidth="1"/>
    <col min="2" max="2" width="12.81640625" style="127" bestFit="1" customWidth="1"/>
    <col min="3" max="3" width="11.7265625" style="127" customWidth="1"/>
    <col min="4" max="4" width="11.453125" style="127" customWidth="1"/>
    <col min="5" max="5" width="9.7265625" style="127" customWidth="1"/>
    <col min="6" max="6" width="12.7265625" style="127" customWidth="1"/>
    <col min="7" max="7" width="10.81640625" style="127" customWidth="1"/>
    <col min="8" max="8" width="11.7265625" style="127" customWidth="1"/>
    <col min="9" max="10" width="9.7265625" style="127" customWidth="1"/>
    <col min="11" max="11" width="11" style="127"/>
    <col min="12" max="12" width="11" style="610"/>
    <col min="13" max="13" width="11" style="127"/>
    <col min="14" max="14" width="11.81640625" style="127" bestFit="1" customWidth="1"/>
    <col min="15" max="16384" width="11" style="127"/>
  </cols>
  <sheetData>
    <row r="1" spans="1:18" s="124" customFormat="1" ht="101.25" customHeight="1" thickBot="1">
      <c r="A1" s="255"/>
      <c r="B1" s="255"/>
      <c r="C1" s="255"/>
      <c r="D1" s="255"/>
      <c r="E1" s="255"/>
      <c r="F1" s="256"/>
      <c r="G1" s="255"/>
      <c r="H1" s="255"/>
      <c r="I1" s="255"/>
      <c r="J1" s="255"/>
      <c r="K1" s="255"/>
      <c r="L1" s="604"/>
      <c r="M1" s="255"/>
      <c r="N1" s="255"/>
      <c r="O1" s="255"/>
      <c r="P1" s="255"/>
      <c r="Q1" s="255"/>
      <c r="R1" s="255"/>
    </row>
    <row r="2" spans="1:18" ht="18" thickTop="1" thickBot="1">
      <c r="A2" s="478" t="s">
        <v>37</v>
      </c>
      <c r="B2" s="478"/>
      <c r="C2" s="478"/>
      <c r="D2" s="478"/>
      <c r="E2" s="478"/>
      <c r="F2" s="478"/>
      <c r="G2" s="478"/>
      <c r="H2" s="479" t="s">
        <v>46</v>
      </c>
      <c r="I2" s="480" t="s">
        <v>78</v>
      </c>
      <c r="J2" s="480"/>
      <c r="K2" s="480"/>
      <c r="L2" s="605">
        <v>1</v>
      </c>
      <c r="M2" s="257"/>
      <c r="N2" s="257"/>
      <c r="O2" s="257"/>
      <c r="P2" s="257"/>
      <c r="Q2" s="257"/>
      <c r="R2" s="257"/>
    </row>
    <row r="3" spans="1:18" ht="14.5" customHeight="1" thickTop="1" thickBot="1">
      <c r="A3" s="481" t="s">
        <v>39</v>
      </c>
      <c r="B3" s="478" t="s">
        <v>31</v>
      </c>
      <c r="C3" s="482" t="s">
        <v>17</v>
      </c>
      <c r="D3" s="482"/>
      <c r="E3" s="482"/>
      <c r="F3" s="482"/>
      <c r="G3" s="482"/>
      <c r="H3" s="483" t="s">
        <v>16</v>
      </c>
      <c r="I3" s="483"/>
      <c r="J3" s="483"/>
      <c r="K3" s="484" t="s">
        <v>44</v>
      </c>
      <c r="L3" s="606"/>
      <c r="M3" s="257"/>
      <c r="N3" s="257"/>
      <c r="O3" s="257"/>
      <c r="P3" s="257"/>
      <c r="Q3" s="257"/>
      <c r="R3" s="257"/>
    </row>
    <row r="4" spans="1:18" ht="67.5" thickTop="1" thickBot="1">
      <c r="A4" s="481"/>
      <c r="B4" s="478"/>
      <c r="C4" s="485" t="s">
        <v>23</v>
      </c>
      <c r="D4" s="485" t="s">
        <v>24</v>
      </c>
      <c r="E4" s="486" t="s">
        <v>25</v>
      </c>
      <c r="F4" s="486" t="s">
        <v>40</v>
      </c>
      <c r="G4" s="487" t="s">
        <v>41</v>
      </c>
      <c r="H4" s="488" t="s">
        <v>16</v>
      </c>
      <c r="I4" s="488" t="s">
        <v>42</v>
      </c>
      <c r="J4" s="488" t="s">
        <v>43</v>
      </c>
      <c r="K4" s="489"/>
      <c r="L4" s="606"/>
      <c r="M4" s="257"/>
      <c r="N4" s="257"/>
      <c r="O4" s="257"/>
      <c r="P4" s="257"/>
      <c r="Q4" s="257"/>
      <c r="R4" s="257"/>
    </row>
    <row r="5" spans="1:18" ht="18" thickTop="1" thickBot="1">
      <c r="A5" s="490">
        <v>1</v>
      </c>
      <c r="B5" s="491">
        <v>45499</v>
      </c>
      <c r="C5" s="492"/>
      <c r="D5" s="492"/>
      <c r="E5" s="493">
        <f t="shared" ref="E5:E15" si="0">C5+D5</f>
        <v>0</v>
      </c>
      <c r="F5" s="492"/>
      <c r="G5" s="493">
        <v>0</v>
      </c>
      <c r="H5" s="492">
        <v>5</v>
      </c>
      <c r="I5" s="492"/>
      <c r="J5" s="493">
        <f>H5</f>
        <v>5</v>
      </c>
      <c r="K5" s="494"/>
      <c r="L5" s="606"/>
      <c r="M5" s="257"/>
      <c r="N5" s="257"/>
      <c r="O5" s="257"/>
      <c r="P5" s="257"/>
      <c r="Q5" s="257"/>
      <c r="R5" s="257"/>
    </row>
    <row r="6" spans="1:18" ht="18" thickTop="1" thickBot="1">
      <c r="A6" s="495">
        <v>2</v>
      </c>
      <c r="B6" s="496">
        <v>45534</v>
      </c>
      <c r="C6" s="497"/>
      <c r="D6" s="497"/>
      <c r="E6" s="498">
        <f>C6+D6</f>
        <v>0</v>
      </c>
      <c r="F6" s="497"/>
      <c r="G6" s="498">
        <f>G5+E6-F6</f>
        <v>0</v>
      </c>
      <c r="H6" s="497">
        <v>5</v>
      </c>
      <c r="I6" s="497"/>
      <c r="J6" s="498">
        <f>J5+H6-I6</f>
        <v>10</v>
      </c>
      <c r="K6" s="499"/>
      <c r="L6" s="606"/>
      <c r="M6" s="257"/>
      <c r="N6" s="257"/>
      <c r="O6" s="257"/>
      <c r="P6" s="257"/>
      <c r="Q6" s="257"/>
      <c r="R6" s="257"/>
    </row>
    <row r="7" spans="1:18" ht="18" thickTop="1" thickBot="1">
      <c r="A7" s="490">
        <v>3</v>
      </c>
      <c r="B7" s="491">
        <v>45562</v>
      </c>
      <c r="C7" s="492"/>
      <c r="D7" s="492"/>
      <c r="E7" s="493">
        <f>C7+D7</f>
        <v>0</v>
      </c>
      <c r="F7" s="492"/>
      <c r="G7" s="493">
        <f>G6+E7-F7</f>
        <v>0</v>
      </c>
      <c r="H7" s="492">
        <v>5</v>
      </c>
      <c r="I7" s="492"/>
      <c r="J7" s="493">
        <f>J6+H7-I7</f>
        <v>15</v>
      </c>
      <c r="K7" s="494"/>
      <c r="L7" s="606"/>
      <c r="M7" s="257"/>
      <c r="N7" s="257"/>
      <c r="O7" s="258"/>
      <c r="P7" s="257"/>
      <c r="Q7" s="257"/>
      <c r="R7" s="257"/>
    </row>
    <row r="8" spans="1:18" ht="18" thickTop="1" thickBot="1">
      <c r="A8" s="495">
        <v>4</v>
      </c>
      <c r="B8" s="496">
        <v>45589</v>
      </c>
      <c r="C8" s="497"/>
      <c r="D8" s="497"/>
      <c r="E8" s="498">
        <f t="shared" si="0"/>
        <v>0</v>
      </c>
      <c r="F8" s="497"/>
      <c r="G8" s="498">
        <f>G7+E8-F8</f>
        <v>0</v>
      </c>
      <c r="H8" s="497">
        <v>5</v>
      </c>
      <c r="I8" s="497"/>
      <c r="J8" s="498">
        <f>J7+H8-I8</f>
        <v>20</v>
      </c>
      <c r="K8" s="499"/>
      <c r="L8" s="606"/>
      <c r="M8" s="257"/>
      <c r="N8" s="257"/>
      <c r="O8" s="259"/>
      <c r="P8" s="257"/>
      <c r="Q8" s="257"/>
      <c r="R8" s="257"/>
    </row>
    <row r="9" spans="1:18" ht="18" thickTop="1" thickBot="1">
      <c r="A9" s="490">
        <v>5</v>
      </c>
      <c r="B9" s="491">
        <v>45625</v>
      </c>
      <c r="C9" s="492"/>
      <c r="D9" s="492"/>
      <c r="E9" s="493">
        <f t="shared" si="0"/>
        <v>0</v>
      </c>
      <c r="F9" s="492"/>
      <c r="G9" s="493">
        <f t="shared" ref="G9:G13" si="1">G8+E9-F9</f>
        <v>0</v>
      </c>
      <c r="H9" s="492">
        <v>5</v>
      </c>
      <c r="I9" s="492"/>
      <c r="J9" s="493">
        <f t="shared" ref="J9:J14" si="2">J8+H9-I9</f>
        <v>25</v>
      </c>
      <c r="K9" s="494"/>
      <c r="L9" s="606"/>
      <c r="M9" s="257"/>
      <c r="N9" s="257"/>
      <c r="O9" s="260"/>
      <c r="P9" s="257"/>
      <c r="Q9" s="257"/>
      <c r="R9" s="257"/>
    </row>
    <row r="10" spans="1:18" ht="18" thickTop="1" thickBot="1">
      <c r="A10" s="495">
        <v>6</v>
      </c>
      <c r="B10" s="496">
        <v>45653</v>
      </c>
      <c r="C10" s="497"/>
      <c r="D10" s="497"/>
      <c r="E10" s="498">
        <f t="shared" si="0"/>
        <v>0</v>
      </c>
      <c r="F10" s="497"/>
      <c r="G10" s="498">
        <f t="shared" si="1"/>
        <v>0</v>
      </c>
      <c r="H10" s="497">
        <v>5</v>
      </c>
      <c r="I10" s="497"/>
      <c r="J10" s="498">
        <f t="shared" si="2"/>
        <v>30</v>
      </c>
      <c r="K10" s="499"/>
      <c r="L10" s="606"/>
      <c r="M10" s="257"/>
      <c r="N10" s="257"/>
      <c r="O10" s="259"/>
      <c r="P10" s="257"/>
      <c r="Q10" s="257"/>
      <c r="R10" s="257"/>
    </row>
    <row r="11" spans="1:18" ht="18" thickTop="1" thickBot="1">
      <c r="A11" s="490">
        <v>7</v>
      </c>
      <c r="B11" s="491">
        <v>45688</v>
      </c>
      <c r="C11" s="492"/>
      <c r="D11" s="492"/>
      <c r="E11" s="493">
        <f t="shared" si="0"/>
        <v>0</v>
      </c>
      <c r="F11" s="492"/>
      <c r="G11" s="493">
        <f>G10+E11-F11</f>
        <v>0</v>
      </c>
      <c r="H11" s="492">
        <v>5</v>
      </c>
      <c r="I11" s="492"/>
      <c r="J11" s="493">
        <f t="shared" si="2"/>
        <v>35</v>
      </c>
      <c r="K11" s="494"/>
      <c r="L11" s="606"/>
      <c r="M11" s="257"/>
      <c r="N11" s="257"/>
      <c r="O11" s="260"/>
      <c r="P11" s="257"/>
      <c r="Q11" s="257"/>
      <c r="R11" s="257"/>
    </row>
    <row r="12" spans="1:18" ht="18" thickTop="1" thickBot="1">
      <c r="A12" s="495">
        <v>8</v>
      </c>
      <c r="B12" s="496">
        <v>45691</v>
      </c>
      <c r="C12" s="497"/>
      <c r="D12" s="497"/>
      <c r="E12" s="498">
        <f t="shared" si="0"/>
        <v>0</v>
      </c>
      <c r="F12" s="497"/>
      <c r="G12" s="498">
        <f t="shared" si="1"/>
        <v>0</v>
      </c>
      <c r="H12" s="497">
        <v>5</v>
      </c>
      <c r="I12" s="497"/>
      <c r="J12" s="498">
        <f t="shared" si="2"/>
        <v>40</v>
      </c>
      <c r="K12" s="499"/>
      <c r="L12" s="606"/>
      <c r="M12" s="257"/>
      <c r="N12" s="257"/>
      <c r="O12" s="260"/>
      <c r="P12" s="257"/>
      <c r="Q12" s="257"/>
      <c r="R12" s="257"/>
    </row>
    <row r="13" spans="1:18" ht="18" thickTop="1" thickBot="1">
      <c r="A13" s="490">
        <v>9</v>
      </c>
      <c r="B13" s="491">
        <v>45747</v>
      </c>
      <c r="C13" s="492">
        <f>[1]RAPA!CV6</f>
        <v>100</v>
      </c>
      <c r="D13" s="492">
        <f>[1]RAPA!CW6</f>
        <v>15</v>
      </c>
      <c r="E13" s="493">
        <f>C13+D13</f>
        <v>115</v>
      </c>
      <c r="F13" s="492"/>
      <c r="G13" s="493">
        <f t="shared" si="1"/>
        <v>115</v>
      </c>
      <c r="H13" s="492">
        <v>5</v>
      </c>
      <c r="I13" s="492"/>
      <c r="J13" s="493">
        <f t="shared" si="2"/>
        <v>45</v>
      </c>
      <c r="K13" s="494"/>
      <c r="L13" s="606"/>
      <c r="M13" s="257"/>
      <c r="N13" s="257"/>
      <c r="O13" s="259"/>
      <c r="P13" s="257"/>
      <c r="Q13" s="257"/>
      <c r="R13" s="257"/>
    </row>
    <row r="14" spans="1:18" ht="18" thickTop="1" thickBot="1">
      <c r="A14" s="495">
        <v>10</v>
      </c>
      <c r="B14" s="496">
        <v>45777</v>
      </c>
      <c r="C14" s="497"/>
      <c r="D14" s="497"/>
      <c r="E14" s="498">
        <f t="shared" si="0"/>
        <v>0</v>
      </c>
      <c r="F14" s="497"/>
      <c r="G14" s="498"/>
      <c r="H14" s="497">
        <v>5</v>
      </c>
      <c r="I14" s="497"/>
      <c r="J14" s="498">
        <f t="shared" si="2"/>
        <v>50</v>
      </c>
      <c r="K14" s="499"/>
      <c r="L14" s="606"/>
      <c r="M14" s="257"/>
      <c r="N14" s="257"/>
      <c r="O14" s="260"/>
      <c r="P14" s="257"/>
      <c r="Q14" s="257"/>
      <c r="R14" s="257"/>
    </row>
    <row r="15" spans="1:18" ht="18" thickTop="1" thickBot="1">
      <c r="A15" s="490">
        <v>11</v>
      </c>
      <c r="B15" s="491"/>
      <c r="C15" s="492"/>
      <c r="D15" s="492"/>
      <c r="E15" s="493">
        <f t="shared" si="0"/>
        <v>0</v>
      </c>
      <c r="F15" s="492"/>
      <c r="G15" s="493"/>
      <c r="H15" s="492"/>
      <c r="I15" s="492"/>
      <c r="J15" s="493"/>
      <c r="K15" s="494"/>
      <c r="L15" s="606"/>
      <c r="M15" s="257"/>
      <c r="N15" s="257"/>
      <c r="O15" s="260"/>
      <c r="P15" s="257"/>
      <c r="Q15" s="257"/>
      <c r="R15" s="257"/>
    </row>
    <row r="16" spans="1:18" ht="18" thickTop="1" thickBot="1">
      <c r="A16" s="495"/>
      <c r="B16" s="496"/>
      <c r="C16" s="497"/>
      <c r="D16" s="497"/>
      <c r="E16" s="498"/>
      <c r="F16" s="497"/>
      <c r="G16" s="498"/>
      <c r="H16" s="497"/>
      <c r="I16" s="497"/>
      <c r="J16" s="498"/>
      <c r="K16" s="499"/>
      <c r="L16" s="606"/>
      <c r="M16" s="257"/>
      <c r="N16" s="257"/>
      <c r="O16" s="259"/>
      <c r="P16" s="257"/>
      <c r="Q16" s="257"/>
      <c r="R16" s="257"/>
    </row>
    <row r="17" spans="1:18" ht="18" thickTop="1" thickBot="1">
      <c r="A17" s="500"/>
      <c r="B17" s="501"/>
      <c r="C17" s="502"/>
      <c r="D17" s="502"/>
      <c r="E17" s="503"/>
      <c r="F17" s="502"/>
      <c r="G17" s="503"/>
      <c r="H17" s="502">
        <f>SUM(H5:H16)</f>
        <v>50</v>
      </c>
      <c r="I17" s="502"/>
      <c r="J17" s="503"/>
      <c r="K17" s="500"/>
      <c r="L17" s="606"/>
      <c r="M17" s="257"/>
      <c r="N17" s="257"/>
      <c r="O17" s="260"/>
      <c r="P17" s="257"/>
      <c r="Q17" s="257"/>
      <c r="R17" s="257"/>
    </row>
    <row r="18" spans="1:18" ht="18" thickTop="1" thickBot="1">
      <c r="A18" s="504"/>
      <c r="B18" s="504"/>
      <c r="C18" s="504"/>
      <c r="D18" s="504"/>
      <c r="E18" s="504"/>
      <c r="F18" s="504"/>
      <c r="G18" s="504"/>
      <c r="H18" s="504"/>
      <c r="I18" s="504"/>
      <c r="J18" s="504"/>
      <c r="K18" s="504"/>
      <c r="L18" s="606"/>
      <c r="M18" s="257"/>
      <c r="N18" s="257"/>
      <c r="O18" s="260"/>
      <c r="P18" s="257"/>
      <c r="Q18" s="257"/>
      <c r="R18" s="257"/>
    </row>
    <row r="19" spans="1:18" ht="18" thickTop="1" thickBot="1">
      <c r="A19" s="505" t="s">
        <v>37</v>
      </c>
      <c r="B19" s="505"/>
      <c r="C19" s="505"/>
      <c r="D19" s="505"/>
      <c r="E19" s="505"/>
      <c r="F19" s="505"/>
      <c r="G19" s="505"/>
      <c r="H19" s="479" t="s">
        <v>46</v>
      </c>
      <c r="I19" s="480" t="s">
        <v>79</v>
      </c>
      <c r="J19" s="480"/>
      <c r="K19" s="480"/>
      <c r="L19" s="607">
        <v>2</v>
      </c>
      <c r="M19" s="257"/>
      <c r="N19" s="257"/>
      <c r="O19" s="260"/>
      <c r="P19" s="257"/>
      <c r="Q19" s="257"/>
      <c r="R19" s="257"/>
    </row>
    <row r="20" spans="1:18" ht="18" thickTop="1" thickBot="1">
      <c r="A20" s="481" t="s">
        <v>39</v>
      </c>
      <c r="B20" s="478" t="s">
        <v>31</v>
      </c>
      <c r="C20" s="482" t="s">
        <v>17</v>
      </c>
      <c r="D20" s="482"/>
      <c r="E20" s="482"/>
      <c r="F20" s="482"/>
      <c r="G20" s="482"/>
      <c r="H20" s="483" t="s">
        <v>16</v>
      </c>
      <c r="I20" s="483"/>
      <c r="J20" s="483"/>
      <c r="K20" s="506" t="s">
        <v>44</v>
      </c>
      <c r="L20" s="606"/>
      <c r="M20" s="257"/>
      <c r="N20" s="257"/>
      <c r="O20" s="259"/>
      <c r="P20" s="257"/>
      <c r="Q20" s="257"/>
      <c r="R20" s="257"/>
    </row>
    <row r="21" spans="1:18" ht="67.5" thickTop="1" thickBot="1">
      <c r="A21" s="481"/>
      <c r="B21" s="478"/>
      <c r="C21" s="485" t="s">
        <v>23</v>
      </c>
      <c r="D21" s="485" t="s">
        <v>24</v>
      </c>
      <c r="E21" s="486" t="s">
        <v>25</v>
      </c>
      <c r="F21" s="486" t="s">
        <v>40</v>
      </c>
      <c r="G21" s="487" t="s">
        <v>41</v>
      </c>
      <c r="H21" s="488" t="s">
        <v>16</v>
      </c>
      <c r="I21" s="488" t="s">
        <v>42</v>
      </c>
      <c r="J21" s="488" t="s">
        <v>43</v>
      </c>
      <c r="K21" s="506"/>
      <c r="L21" s="606"/>
      <c r="M21" s="257"/>
      <c r="N21" s="257"/>
      <c r="O21" s="259"/>
      <c r="P21" s="257"/>
      <c r="Q21" s="257"/>
      <c r="R21" s="257"/>
    </row>
    <row r="22" spans="1:18" ht="18" thickTop="1" thickBot="1">
      <c r="A22" s="490">
        <v>1</v>
      </c>
      <c r="B22" s="491">
        <v>45499</v>
      </c>
      <c r="C22" s="492"/>
      <c r="D22" s="492"/>
      <c r="E22" s="493"/>
      <c r="F22" s="492"/>
      <c r="G22" s="493"/>
      <c r="H22" s="492">
        <v>5</v>
      </c>
      <c r="I22" s="492"/>
      <c r="J22" s="493">
        <f>H22</f>
        <v>5</v>
      </c>
      <c r="K22" s="494"/>
      <c r="L22" s="606"/>
      <c r="M22" s="257"/>
      <c r="N22" s="257"/>
      <c r="O22" s="259"/>
      <c r="P22" s="257"/>
      <c r="Q22" s="257"/>
      <c r="R22" s="257"/>
    </row>
    <row r="23" spans="1:18" ht="18" thickTop="1" thickBot="1">
      <c r="A23" s="495">
        <v>2</v>
      </c>
      <c r="B23" s="496">
        <v>45534</v>
      </c>
      <c r="C23" s="497"/>
      <c r="D23" s="497"/>
      <c r="E23" s="498"/>
      <c r="F23" s="497"/>
      <c r="G23" s="498"/>
      <c r="H23" s="497">
        <v>5</v>
      </c>
      <c r="I23" s="497"/>
      <c r="J23" s="498">
        <f t="shared" ref="J23:J31" si="3">J22+H23-I23</f>
        <v>10</v>
      </c>
      <c r="K23" s="499"/>
      <c r="L23" s="606"/>
      <c r="M23" s="257"/>
      <c r="N23" s="257"/>
      <c r="O23" s="259"/>
      <c r="P23" s="257"/>
      <c r="Q23" s="257"/>
      <c r="R23" s="257"/>
    </row>
    <row r="24" spans="1:18" ht="18" thickTop="1" thickBot="1">
      <c r="A24" s="490">
        <v>3</v>
      </c>
      <c r="B24" s="491">
        <v>45562</v>
      </c>
      <c r="C24" s="492"/>
      <c r="D24" s="492"/>
      <c r="E24" s="493"/>
      <c r="F24" s="507"/>
      <c r="G24" s="493"/>
      <c r="H24" s="492">
        <v>5</v>
      </c>
      <c r="I24" s="507"/>
      <c r="J24" s="493">
        <f t="shared" si="3"/>
        <v>15</v>
      </c>
      <c r="K24" s="494"/>
      <c r="L24" s="606"/>
      <c r="M24" s="257"/>
      <c r="N24" s="257"/>
      <c r="O24" s="259"/>
      <c r="P24" s="257"/>
      <c r="Q24" s="257"/>
      <c r="R24" s="257"/>
    </row>
    <row r="25" spans="1:18" ht="18" thickTop="1" thickBot="1">
      <c r="A25" s="495">
        <v>4</v>
      </c>
      <c r="B25" s="496">
        <v>45589</v>
      </c>
      <c r="C25" s="497"/>
      <c r="D25" s="497"/>
      <c r="E25" s="498"/>
      <c r="F25" s="508"/>
      <c r="G25" s="498"/>
      <c r="H25" s="497">
        <v>5</v>
      </c>
      <c r="I25" s="508"/>
      <c r="J25" s="498">
        <f t="shared" si="3"/>
        <v>20</v>
      </c>
      <c r="K25" s="499"/>
      <c r="L25" s="606"/>
      <c r="M25" s="257"/>
      <c r="N25" s="257"/>
      <c r="O25" s="259"/>
      <c r="P25" s="257"/>
      <c r="Q25" s="257"/>
      <c r="R25" s="257"/>
    </row>
    <row r="26" spans="1:18" ht="18" thickTop="1" thickBot="1">
      <c r="A26" s="490">
        <v>5</v>
      </c>
      <c r="B26" s="491">
        <v>45625</v>
      </c>
      <c r="C26" s="492"/>
      <c r="D26" s="492"/>
      <c r="E26" s="493"/>
      <c r="F26" s="509"/>
      <c r="G26" s="493"/>
      <c r="H26" s="492">
        <v>5</v>
      </c>
      <c r="I26" s="509"/>
      <c r="J26" s="493">
        <f t="shared" si="3"/>
        <v>25</v>
      </c>
      <c r="K26" s="494"/>
      <c r="L26" s="606"/>
      <c r="M26" s="257"/>
      <c r="N26" s="257"/>
      <c r="O26" s="259"/>
      <c r="P26" s="257"/>
      <c r="Q26" s="257"/>
      <c r="R26" s="257"/>
    </row>
    <row r="27" spans="1:18" ht="18" thickTop="1" thickBot="1">
      <c r="A27" s="495">
        <v>6</v>
      </c>
      <c r="B27" s="496">
        <v>45653</v>
      </c>
      <c r="C27" s="497"/>
      <c r="D27" s="497"/>
      <c r="E27" s="498"/>
      <c r="F27" s="508"/>
      <c r="G27" s="498"/>
      <c r="H27" s="497">
        <v>5</v>
      </c>
      <c r="I27" s="508"/>
      <c r="J27" s="498">
        <f t="shared" si="3"/>
        <v>30</v>
      </c>
      <c r="K27" s="499"/>
      <c r="L27" s="606"/>
      <c r="M27" s="257"/>
      <c r="N27" s="257"/>
      <c r="O27" s="261"/>
      <c r="P27" s="257"/>
      <c r="Q27" s="257"/>
      <c r="R27" s="257"/>
    </row>
    <row r="28" spans="1:18" ht="18" thickTop="1" thickBot="1">
      <c r="A28" s="490">
        <v>7</v>
      </c>
      <c r="B28" s="491">
        <v>45688</v>
      </c>
      <c r="C28" s="492"/>
      <c r="D28" s="492"/>
      <c r="E28" s="493"/>
      <c r="F28" s="509"/>
      <c r="G28" s="493"/>
      <c r="H28" s="492">
        <v>5</v>
      </c>
      <c r="I28" s="509"/>
      <c r="J28" s="493">
        <f t="shared" si="3"/>
        <v>35</v>
      </c>
      <c r="K28" s="494"/>
      <c r="L28" s="606"/>
      <c r="M28" s="257"/>
      <c r="N28" s="257"/>
      <c r="O28" s="259"/>
      <c r="P28" s="257"/>
      <c r="Q28" s="257"/>
      <c r="R28" s="257"/>
    </row>
    <row r="29" spans="1:18" ht="18" thickTop="1" thickBot="1">
      <c r="A29" s="495">
        <v>8</v>
      </c>
      <c r="B29" s="496">
        <v>45691</v>
      </c>
      <c r="C29" s="497"/>
      <c r="D29" s="497"/>
      <c r="E29" s="498"/>
      <c r="F29" s="497"/>
      <c r="G29" s="498"/>
      <c r="H29" s="497">
        <v>5</v>
      </c>
      <c r="I29" s="497"/>
      <c r="J29" s="498">
        <f t="shared" si="3"/>
        <v>40</v>
      </c>
      <c r="K29" s="499"/>
      <c r="L29" s="606"/>
      <c r="M29" s="257"/>
      <c r="N29" s="257"/>
      <c r="O29" s="259"/>
      <c r="P29" s="257"/>
      <c r="Q29" s="257"/>
      <c r="R29" s="257"/>
    </row>
    <row r="30" spans="1:18" ht="18" thickTop="1" thickBot="1">
      <c r="A30" s="490">
        <v>9</v>
      </c>
      <c r="B30" s="491">
        <v>45747</v>
      </c>
      <c r="C30" s="492"/>
      <c r="D30" s="492"/>
      <c r="E30" s="493"/>
      <c r="F30" s="492"/>
      <c r="G30" s="493"/>
      <c r="H30" s="492">
        <v>5</v>
      </c>
      <c r="I30" s="492"/>
      <c r="J30" s="493">
        <f t="shared" si="3"/>
        <v>45</v>
      </c>
      <c r="K30" s="494"/>
      <c r="L30" s="606"/>
      <c r="M30" s="257"/>
      <c r="N30" s="257"/>
      <c r="O30" s="259"/>
      <c r="P30" s="257"/>
      <c r="Q30" s="257"/>
      <c r="R30" s="257"/>
    </row>
    <row r="31" spans="1:18" ht="18" thickTop="1" thickBot="1">
      <c r="A31" s="495">
        <v>10</v>
      </c>
      <c r="B31" s="496">
        <v>45777</v>
      </c>
      <c r="C31" s="497"/>
      <c r="D31" s="497"/>
      <c r="E31" s="498"/>
      <c r="F31" s="497"/>
      <c r="G31" s="498"/>
      <c r="H31" s="497">
        <v>5</v>
      </c>
      <c r="I31" s="497"/>
      <c r="J31" s="498">
        <f t="shared" si="3"/>
        <v>50</v>
      </c>
      <c r="K31" s="499"/>
      <c r="L31" s="606"/>
      <c r="M31" s="257"/>
      <c r="N31" s="257"/>
      <c r="O31" s="260"/>
      <c r="P31" s="257"/>
      <c r="Q31" s="257"/>
      <c r="R31" s="257"/>
    </row>
    <row r="32" spans="1:18" ht="18" thickTop="1" thickBot="1">
      <c r="A32" s="490">
        <v>11</v>
      </c>
      <c r="B32" s="491"/>
      <c r="C32" s="492"/>
      <c r="D32" s="492"/>
      <c r="E32" s="493"/>
      <c r="F32" s="492"/>
      <c r="G32" s="493"/>
      <c r="H32" s="492"/>
      <c r="I32" s="492"/>
      <c r="J32" s="493"/>
      <c r="K32" s="494"/>
      <c r="L32" s="606"/>
      <c r="M32" s="257"/>
      <c r="N32" s="257"/>
      <c r="O32" s="257"/>
      <c r="P32" s="257"/>
      <c r="Q32" s="257"/>
      <c r="R32" s="257"/>
    </row>
    <row r="33" spans="1:19" ht="18" thickTop="1" thickBot="1">
      <c r="A33" s="495">
        <v>12</v>
      </c>
      <c r="B33" s="496"/>
      <c r="C33" s="497"/>
      <c r="D33" s="497"/>
      <c r="E33" s="498"/>
      <c r="F33" s="497"/>
      <c r="G33" s="498"/>
      <c r="H33" s="497"/>
      <c r="I33" s="497"/>
      <c r="J33" s="498"/>
      <c r="K33" s="499"/>
      <c r="L33" s="606"/>
      <c r="M33" s="257"/>
      <c r="N33" s="257"/>
      <c r="O33" s="257"/>
      <c r="P33" s="257"/>
      <c r="Q33" s="257"/>
      <c r="R33" s="257"/>
    </row>
    <row r="34" spans="1:19" ht="18" thickTop="1" thickBot="1">
      <c r="A34" s="500"/>
      <c r="B34" s="501"/>
      <c r="C34" s="502"/>
      <c r="D34" s="502"/>
      <c r="E34" s="503"/>
      <c r="F34" s="502"/>
      <c r="G34" s="503"/>
      <c r="H34" s="502">
        <f>SUM(H22:H33)</f>
        <v>50</v>
      </c>
      <c r="I34" s="502">
        <f>SUM(I22:I31)</f>
        <v>0</v>
      </c>
      <c r="J34" s="503"/>
      <c r="K34" s="500"/>
      <c r="L34" s="606"/>
      <c r="M34" s="257"/>
      <c r="N34" s="257"/>
      <c r="O34" s="257"/>
      <c r="P34" s="257"/>
      <c r="Q34" s="257"/>
      <c r="R34" s="257"/>
    </row>
    <row r="35" spans="1:19" ht="18" thickTop="1" thickBot="1">
      <c r="A35" s="510"/>
      <c r="B35" s="510"/>
      <c r="C35" s="510"/>
      <c r="D35" s="510"/>
      <c r="E35" s="510"/>
      <c r="F35" s="510"/>
      <c r="G35" s="510"/>
      <c r="H35" s="510"/>
      <c r="I35" s="510"/>
      <c r="J35" s="510"/>
      <c r="K35" s="510"/>
      <c r="L35" s="606"/>
      <c r="M35" s="257"/>
      <c r="N35" s="257"/>
      <c r="O35" s="257"/>
      <c r="P35" s="257"/>
      <c r="Q35" s="257"/>
      <c r="R35" s="257"/>
      <c r="S35" s="257"/>
    </row>
    <row r="36" spans="1:19" ht="16.5" customHeight="1" thickTop="1" thickBot="1">
      <c r="A36" s="511" t="s">
        <v>37</v>
      </c>
      <c r="B36" s="511"/>
      <c r="C36" s="511"/>
      <c r="D36" s="511"/>
      <c r="E36" s="511"/>
      <c r="F36" s="511"/>
      <c r="G36" s="511"/>
      <c r="H36" s="512" t="s">
        <v>38</v>
      </c>
      <c r="I36" s="513" t="s">
        <v>272</v>
      </c>
      <c r="J36" s="513"/>
      <c r="K36" s="513"/>
      <c r="L36" s="608">
        <v>3</v>
      </c>
      <c r="M36" s="257"/>
      <c r="N36" s="257"/>
      <c r="O36" s="257"/>
      <c r="P36" s="257"/>
      <c r="Q36" s="257"/>
      <c r="R36" s="257"/>
      <c r="S36" s="257"/>
    </row>
    <row r="37" spans="1:19" ht="18" thickTop="1" thickBot="1">
      <c r="A37" s="514" t="s">
        <v>39</v>
      </c>
      <c r="B37" s="515" t="s">
        <v>31</v>
      </c>
      <c r="C37" s="516" t="s">
        <v>17</v>
      </c>
      <c r="D37" s="516"/>
      <c r="E37" s="516"/>
      <c r="F37" s="516"/>
      <c r="G37" s="516"/>
      <c r="H37" s="517" t="s">
        <v>16</v>
      </c>
      <c r="I37" s="517"/>
      <c r="J37" s="517"/>
      <c r="K37" s="518"/>
      <c r="L37" s="606"/>
      <c r="M37" s="257"/>
      <c r="N37" s="257"/>
      <c r="O37" s="257"/>
      <c r="P37" s="257"/>
      <c r="Q37" s="257"/>
      <c r="R37" s="257"/>
      <c r="S37" s="257"/>
    </row>
    <row r="38" spans="1:19" ht="67.5" thickTop="1" thickBot="1">
      <c r="A38" s="514"/>
      <c r="B38" s="515"/>
      <c r="C38" s="519" t="s">
        <v>23</v>
      </c>
      <c r="D38" s="519" t="s">
        <v>24</v>
      </c>
      <c r="E38" s="520" t="s">
        <v>25</v>
      </c>
      <c r="F38" s="520" t="s">
        <v>40</v>
      </c>
      <c r="G38" s="521" t="s">
        <v>41</v>
      </c>
      <c r="H38" s="522" t="s">
        <v>16</v>
      </c>
      <c r="I38" s="522" t="s">
        <v>42</v>
      </c>
      <c r="J38" s="522" t="s">
        <v>43</v>
      </c>
      <c r="K38" s="522" t="s">
        <v>44</v>
      </c>
      <c r="L38" s="606"/>
      <c r="M38" s="257"/>
      <c r="N38" s="257"/>
      <c r="O38" s="257"/>
      <c r="P38" s="257"/>
      <c r="Q38" s="257"/>
      <c r="R38" s="257"/>
      <c r="S38" s="257"/>
    </row>
    <row r="39" spans="1:19" ht="18" thickTop="1" thickBot="1">
      <c r="A39" s="523">
        <v>1</v>
      </c>
      <c r="B39" s="524">
        <v>45499</v>
      </c>
      <c r="C39" s="525"/>
      <c r="D39" s="525"/>
      <c r="E39" s="526">
        <f>C39+D39</f>
        <v>0</v>
      </c>
      <c r="F39" s="525"/>
      <c r="G39" s="526">
        <v>0</v>
      </c>
      <c r="H39" s="525">
        <v>5</v>
      </c>
      <c r="I39" s="525"/>
      <c r="J39" s="526">
        <f>H39</f>
        <v>5</v>
      </c>
      <c r="K39" s="527"/>
      <c r="L39" s="606"/>
      <c r="M39" s="257"/>
      <c r="N39" s="257"/>
      <c r="O39" s="257"/>
      <c r="P39" s="257"/>
      <c r="Q39" s="257"/>
      <c r="R39" s="257"/>
      <c r="S39" s="257"/>
    </row>
    <row r="40" spans="1:19" ht="18" thickTop="1" thickBot="1">
      <c r="A40" s="528">
        <v>2</v>
      </c>
      <c r="B40" s="529">
        <v>45534</v>
      </c>
      <c r="C40" s="530"/>
      <c r="D40" s="530"/>
      <c r="E40" s="531">
        <f t="shared" ref="E40:E48" si="4">C40+D40</f>
        <v>0</v>
      </c>
      <c r="F40" s="530"/>
      <c r="G40" s="531">
        <f>G39+E40-F40</f>
        <v>0</v>
      </c>
      <c r="H40" s="530">
        <v>5</v>
      </c>
      <c r="I40" s="530"/>
      <c r="J40" s="531">
        <f>J39+H40-I40</f>
        <v>10</v>
      </c>
      <c r="K40" s="532"/>
      <c r="L40" s="606"/>
      <c r="M40" s="257"/>
      <c r="N40" s="257"/>
      <c r="O40" s="257"/>
      <c r="P40" s="257"/>
      <c r="Q40" s="257"/>
      <c r="R40" s="257"/>
      <c r="S40" s="257"/>
    </row>
    <row r="41" spans="1:19" ht="18" thickTop="1" thickBot="1">
      <c r="A41" s="523">
        <v>3</v>
      </c>
      <c r="B41" s="524">
        <v>45562</v>
      </c>
      <c r="C41" s="533"/>
      <c r="D41" s="533"/>
      <c r="E41" s="526">
        <f t="shared" si="4"/>
        <v>0</v>
      </c>
      <c r="F41" s="533"/>
      <c r="G41" s="526">
        <f t="shared" ref="G41:G44" si="5">G40+E41-F41</f>
        <v>0</v>
      </c>
      <c r="H41" s="525">
        <v>5</v>
      </c>
      <c r="I41" s="533"/>
      <c r="J41" s="526">
        <f>J40+H41-I41</f>
        <v>15</v>
      </c>
      <c r="K41" s="527"/>
      <c r="L41" s="606"/>
      <c r="M41" s="257"/>
      <c r="N41" s="257"/>
      <c r="O41" s="257"/>
      <c r="P41" s="257"/>
      <c r="Q41" s="257"/>
      <c r="R41" s="257"/>
      <c r="S41" s="257"/>
    </row>
    <row r="42" spans="1:19" ht="18" thickTop="1" thickBot="1">
      <c r="A42" s="528">
        <v>4</v>
      </c>
      <c r="B42" s="529">
        <v>45589</v>
      </c>
      <c r="C42" s="534"/>
      <c r="D42" s="534"/>
      <c r="E42" s="531">
        <f t="shared" si="4"/>
        <v>0</v>
      </c>
      <c r="F42" s="534"/>
      <c r="G42" s="531">
        <f t="shared" si="5"/>
        <v>0</v>
      </c>
      <c r="H42" s="530">
        <v>5</v>
      </c>
      <c r="I42" s="534"/>
      <c r="J42" s="531">
        <f t="shared" ref="J42:J48" si="6">J41+H42-I42</f>
        <v>20</v>
      </c>
      <c r="K42" s="532"/>
      <c r="L42" s="606"/>
      <c r="M42" s="257"/>
      <c r="N42" s="257"/>
      <c r="O42" s="257"/>
      <c r="P42" s="257"/>
      <c r="Q42" s="257"/>
      <c r="R42" s="257"/>
      <c r="S42" s="257"/>
    </row>
    <row r="43" spans="1:19" ht="18" thickTop="1" thickBot="1">
      <c r="A43" s="523">
        <v>5</v>
      </c>
      <c r="B43" s="524">
        <v>45625</v>
      </c>
      <c r="C43" s="533"/>
      <c r="D43" s="533"/>
      <c r="E43" s="526">
        <f t="shared" si="4"/>
        <v>0</v>
      </c>
      <c r="F43" s="533"/>
      <c r="G43" s="526">
        <f t="shared" si="5"/>
        <v>0</v>
      </c>
      <c r="H43" s="525">
        <v>5</v>
      </c>
      <c r="I43" s="533"/>
      <c r="J43" s="526">
        <f t="shared" si="6"/>
        <v>25</v>
      </c>
      <c r="K43" s="527"/>
      <c r="L43" s="606"/>
      <c r="M43" s="257"/>
      <c r="N43" s="257"/>
      <c r="O43" s="257"/>
      <c r="P43" s="257"/>
      <c r="Q43" s="257"/>
      <c r="R43" s="257"/>
      <c r="S43" s="257"/>
    </row>
    <row r="44" spans="1:19" ht="18" thickTop="1" thickBot="1">
      <c r="A44" s="528">
        <v>6</v>
      </c>
      <c r="B44" s="529">
        <v>45653</v>
      </c>
      <c r="C44" s="534"/>
      <c r="D44" s="534"/>
      <c r="E44" s="531">
        <f t="shared" si="4"/>
        <v>0</v>
      </c>
      <c r="F44" s="534"/>
      <c r="G44" s="531">
        <f t="shared" si="5"/>
        <v>0</v>
      </c>
      <c r="H44" s="530">
        <v>5</v>
      </c>
      <c r="I44" s="534"/>
      <c r="J44" s="531">
        <f t="shared" si="6"/>
        <v>30</v>
      </c>
      <c r="K44" s="532"/>
      <c r="L44" s="606"/>
      <c r="M44" s="257"/>
      <c r="N44" s="257"/>
      <c r="O44" s="257"/>
      <c r="P44" s="257"/>
      <c r="Q44" s="257"/>
      <c r="R44" s="257"/>
      <c r="S44" s="257"/>
    </row>
    <row r="45" spans="1:19" ht="18" thickTop="1" thickBot="1">
      <c r="A45" s="523">
        <v>7</v>
      </c>
      <c r="B45" s="524">
        <v>45688</v>
      </c>
      <c r="C45" s="533">
        <v>200</v>
      </c>
      <c r="D45" s="533">
        <v>30</v>
      </c>
      <c r="E45" s="526">
        <f t="shared" si="4"/>
        <v>230</v>
      </c>
      <c r="F45" s="533"/>
      <c r="G45" s="526">
        <f>G44+E45-F45</f>
        <v>230</v>
      </c>
      <c r="H45" s="525">
        <v>5</v>
      </c>
      <c r="I45" s="533"/>
      <c r="J45" s="526">
        <f t="shared" si="6"/>
        <v>35</v>
      </c>
      <c r="K45" s="527"/>
      <c r="L45" s="606"/>
      <c r="M45" s="257"/>
      <c r="N45" s="257"/>
      <c r="O45" s="257"/>
      <c r="P45" s="257"/>
      <c r="Q45" s="257"/>
      <c r="R45" s="257"/>
      <c r="S45" s="257"/>
    </row>
    <row r="46" spans="1:19" ht="18" thickTop="1" thickBot="1">
      <c r="A46" s="528">
        <v>8</v>
      </c>
      <c r="B46" s="529">
        <v>45691</v>
      </c>
      <c r="C46" s="534"/>
      <c r="D46" s="534"/>
      <c r="E46" s="531">
        <f t="shared" si="4"/>
        <v>0</v>
      </c>
      <c r="F46" s="534">
        <v>10</v>
      </c>
      <c r="G46" s="531">
        <f t="shared" ref="G46:G48" si="7">G45+E46-F46</f>
        <v>220</v>
      </c>
      <c r="H46" s="530">
        <v>5</v>
      </c>
      <c r="I46" s="534"/>
      <c r="J46" s="531">
        <f t="shared" si="6"/>
        <v>40</v>
      </c>
      <c r="K46" s="532"/>
      <c r="L46" s="606"/>
      <c r="M46" s="257"/>
      <c r="N46" s="257"/>
      <c r="O46" s="257"/>
      <c r="P46" s="257"/>
      <c r="Q46" s="257"/>
      <c r="R46" s="257"/>
      <c r="S46" s="257"/>
    </row>
    <row r="47" spans="1:19" ht="18" thickTop="1" thickBot="1">
      <c r="A47" s="523">
        <v>9</v>
      </c>
      <c r="B47" s="524">
        <v>45747</v>
      </c>
      <c r="C47" s="533"/>
      <c r="D47" s="533"/>
      <c r="E47" s="526">
        <f t="shared" si="4"/>
        <v>0</v>
      </c>
      <c r="F47" s="533">
        <v>10</v>
      </c>
      <c r="G47" s="526">
        <f t="shared" si="7"/>
        <v>210</v>
      </c>
      <c r="H47" s="525">
        <v>5</v>
      </c>
      <c r="I47" s="533"/>
      <c r="J47" s="526">
        <f t="shared" si="6"/>
        <v>45</v>
      </c>
      <c r="K47" s="527"/>
      <c r="L47" s="606"/>
      <c r="M47" s="257"/>
      <c r="N47" s="257"/>
      <c r="O47" s="257"/>
      <c r="P47" s="257"/>
      <c r="Q47" s="257"/>
      <c r="R47" s="257"/>
      <c r="S47" s="257"/>
    </row>
    <row r="48" spans="1:19" ht="18" thickTop="1" thickBot="1">
      <c r="A48" s="528">
        <v>10</v>
      </c>
      <c r="B48" s="529">
        <v>45777</v>
      </c>
      <c r="C48" s="534">
        <v>100</v>
      </c>
      <c r="D48" s="534">
        <v>15</v>
      </c>
      <c r="E48" s="531">
        <f t="shared" si="4"/>
        <v>115</v>
      </c>
      <c r="F48" s="534">
        <v>210</v>
      </c>
      <c r="G48" s="531">
        <f t="shared" si="7"/>
        <v>115</v>
      </c>
      <c r="H48" s="530">
        <v>5</v>
      </c>
      <c r="I48" s="534"/>
      <c r="J48" s="531">
        <f t="shared" si="6"/>
        <v>50</v>
      </c>
      <c r="K48" s="532"/>
      <c r="L48" s="606"/>
      <c r="M48" s="257"/>
      <c r="N48" s="257"/>
      <c r="O48" s="257"/>
      <c r="P48" s="257"/>
      <c r="Q48" s="257"/>
      <c r="R48" s="257"/>
      <c r="S48" s="257"/>
    </row>
    <row r="49" spans="1:19" ht="18" thickTop="1" thickBot="1">
      <c r="A49" s="523">
        <v>11</v>
      </c>
      <c r="B49" s="524"/>
      <c r="C49" s="533"/>
      <c r="D49" s="533"/>
      <c r="E49" s="526"/>
      <c r="F49" s="533"/>
      <c r="G49" s="526"/>
      <c r="H49" s="533"/>
      <c r="I49" s="533"/>
      <c r="J49" s="526"/>
      <c r="K49" s="527"/>
      <c r="L49" s="606"/>
      <c r="M49" s="257"/>
      <c r="N49" s="257"/>
      <c r="O49" s="257"/>
      <c r="P49" s="257"/>
      <c r="Q49" s="257"/>
      <c r="R49" s="257"/>
      <c r="S49" s="257"/>
    </row>
    <row r="50" spans="1:19" ht="18" thickTop="1" thickBot="1">
      <c r="A50" s="528">
        <v>12</v>
      </c>
      <c r="B50" s="529"/>
      <c r="C50" s="534"/>
      <c r="D50" s="534"/>
      <c r="E50" s="531"/>
      <c r="F50" s="534"/>
      <c r="G50" s="531"/>
      <c r="H50" s="534"/>
      <c r="I50" s="534"/>
      <c r="J50" s="531"/>
      <c r="K50" s="532"/>
      <c r="L50" s="606"/>
      <c r="M50" s="257"/>
      <c r="N50" s="257"/>
      <c r="O50" s="257"/>
      <c r="P50" s="257"/>
      <c r="Q50" s="257"/>
      <c r="R50" s="257"/>
      <c r="S50" s="257"/>
    </row>
    <row r="51" spans="1:19" ht="18" thickTop="1" thickBot="1">
      <c r="A51" s="535"/>
      <c r="B51" s="536"/>
      <c r="C51" s="537"/>
      <c r="D51" s="537"/>
      <c r="E51" s="538"/>
      <c r="F51" s="537"/>
      <c r="G51" s="538"/>
      <c r="H51" s="539">
        <f>SUM(H39:H50)</f>
        <v>50</v>
      </c>
      <c r="I51" s="539">
        <f>I39+I41</f>
        <v>0</v>
      </c>
      <c r="J51" s="538"/>
      <c r="K51" s="535"/>
      <c r="L51" s="606"/>
      <c r="M51" s="257"/>
      <c r="N51" s="257"/>
      <c r="O51" s="257"/>
      <c r="P51" s="257"/>
      <c r="Q51" s="257"/>
      <c r="R51" s="257"/>
      <c r="S51" s="257"/>
    </row>
    <row r="52" spans="1:19" ht="18" thickTop="1" thickBot="1">
      <c r="A52" s="540"/>
      <c r="B52" s="540"/>
      <c r="C52" s="540"/>
      <c r="D52" s="540"/>
      <c r="E52" s="540"/>
      <c r="F52" s="541"/>
      <c r="G52" s="542"/>
      <c r="H52" s="543"/>
      <c r="I52" s="543"/>
      <c r="J52" s="543"/>
      <c r="K52" s="510"/>
      <c r="L52" s="606"/>
      <c r="M52" s="257"/>
      <c r="N52" s="257"/>
      <c r="O52" s="257"/>
      <c r="P52" s="257"/>
      <c r="Q52" s="257"/>
      <c r="R52" s="257"/>
      <c r="S52" s="257"/>
    </row>
    <row r="53" spans="1:19" ht="18" thickTop="1" thickBot="1">
      <c r="A53" s="511" t="s">
        <v>37</v>
      </c>
      <c r="B53" s="511"/>
      <c r="C53" s="511"/>
      <c r="D53" s="511"/>
      <c r="E53" s="511"/>
      <c r="F53" s="511"/>
      <c r="G53" s="511"/>
      <c r="H53" s="512" t="s">
        <v>38</v>
      </c>
      <c r="I53" s="513" t="s">
        <v>273</v>
      </c>
      <c r="J53" s="513"/>
      <c r="K53" s="513"/>
      <c r="L53" s="608">
        <v>4</v>
      </c>
      <c r="M53" s="257"/>
      <c r="N53" s="257"/>
      <c r="O53" s="257"/>
      <c r="P53" s="257"/>
      <c r="Q53" s="257"/>
      <c r="R53" s="257"/>
      <c r="S53" s="257"/>
    </row>
    <row r="54" spans="1:19" ht="18" thickTop="1" thickBot="1">
      <c r="A54" s="514" t="s">
        <v>39</v>
      </c>
      <c r="B54" s="515" t="s">
        <v>31</v>
      </c>
      <c r="C54" s="516" t="s">
        <v>17</v>
      </c>
      <c r="D54" s="516"/>
      <c r="E54" s="516"/>
      <c r="F54" s="516"/>
      <c r="G54" s="516"/>
      <c r="H54" s="517" t="s">
        <v>16</v>
      </c>
      <c r="I54" s="517"/>
      <c r="J54" s="517"/>
      <c r="K54" s="518"/>
      <c r="L54" s="606"/>
      <c r="M54" s="257"/>
      <c r="N54" s="257"/>
      <c r="O54" s="257"/>
      <c r="P54" s="257"/>
      <c r="Q54" s="257"/>
      <c r="R54" s="257"/>
      <c r="S54" s="257"/>
    </row>
    <row r="55" spans="1:19" ht="67.5" thickTop="1" thickBot="1">
      <c r="A55" s="514"/>
      <c r="B55" s="515"/>
      <c r="C55" s="519" t="s">
        <v>23</v>
      </c>
      <c r="D55" s="519" t="s">
        <v>24</v>
      </c>
      <c r="E55" s="520" t="s">
        <v>25</v>
      </c>
      <c r="F55" s="520" t="s">
        <v>40</v>
      </c>
      <c r="G55" s="521" t="s">
        <v>41</v>
      </c>
      <c r="H55" s="522" t="s">
        <v>16</v>
      </c>
      <c r="I55" s="522" t="s">
        <v>42</v>
      </c>
      <c r="J55" s="522" t="s">
        <v>43</v>
      </c>
      <c r="K55" s="522" t="s">
        <v>44</v>
      </c>
      <c r="L55" s="606"/>
      <c r="M55" s="257"/>
      <c r="N55" s="257"/>
      <c r="O55" s="257"/>
      <c r="P55" s="257"/>
      <c r="Q55" s="257"/>
      <c r="R55" s="257"/>
      <c r="S55" s="257"/>
    </row>
    <row r="56" spans="1:19" ht="18" thickTop="1" thickBot="1">
      <c r="A56" s="523">
        <v>1</v>
      </c>
      <c r="B56" s="524">
        <v>45499</v>
      </c>
      <c r="C56" s="525">
        <v>100</v>
      </c>
      <c r="D56" s="525">
        <v>15</v>
      </c>
      <c r="E56" s="526">
        <f>+C56+D56</f>
        <v>115</v>
      </c>
      <c r="F56" s="525"/>
      <c r="G56" s="526">
        <f>E56</f>
        <v>115</v>
      </c>
      <c r="H56" s="525">
        <v>5</v>
      </c>
      <c r="I56" s="525"/>
      <c r="J56" s="526">
        <f>+H56</f>
        <v>5</v>
      </c>
      <c r="K56" s="527"/>
      <c r="L56" s="606"/>
      <c r="M56" s="257"/>
      <c r="N56" s="257"/>
      <c r="O56" s="257"/>
      <c r="P56" s="257"/>
      <c r="Q56" s="257"/>
      <c r="R56" s="257"/>
      <c r="S56" s="257"/>
    </row>
    <row r="57" spans="1:19" ht="18" thickTop="1" thickBot="1">
      <c r="A57" s="528">
        <v>2</v>
      </c>
      <c r="B57" s="529">
        <v>45534</v>
      </c>
      <c r="C57" s="530"/>
      <c r="D57" s="530"/>
      <c r="E57" s="531">
        <f t="shared" ref="E57:E65" si="8">+C57+D57</f>
        <v>0</v>
      </c>
      <c r="F57" s="530">
        <v>5</v>
      </c>
      <c r="G57" s="531">
        <f>G56+E57-F57</f>
        <v>110</v>
      </c>
      <c r="H57" s="530">
        <v>5</v>
      </c>
      <c r="I57" s="530"/>
      <c r="J57" s="531">
        <f>J56+H57-I57</f>
        <v>10</v>
      </c>
      <c r="K57" s="532"/>
      <c r="L57" s="606"/>
      <c r="M57" s="257"/>
      <c r="N57" s="257"/>
      <c r="O57" s="257"/>
      <c r="P57" s="257"/>
      <c r="Q57" s="257"/>
      <c r="R57" s="257"/>
      <c r="S57" s="257"/>
    </row>
    <row r="58" spans="1:19" ht="18" thickTop="1" thickBot="1">
      <c r="A58" s="523">
        <v>3</v>
      </c>
      <c r="B58" s="524">
        <v>45562</v>
      </c>
      <c r="C58" s="533"/>
      <c r="D58" s="533"/>
      <c r="E58" s="526">
        <f t="shared" si="8"/>
        <v>0</v>
      </c>
      <c r="F58" s="525">
        <v>5</v>
      </c>
      <c r="G58" s="526">
        <f t="shared" ref="G58:G65" si="9">G57+E58-F58</f>
        <v>105</v>
      </c>
      <c r="H58" s="525">
        <v>5</v>
      </c>
      <c r="I58" s="533"/>
      <c r="J58" s="526">
        <f>J57+H58-I58</f>
        <v>15</v>
      </c>
      <c r="K58" s="527"/>
      <c r="L58" s="606"/>
      <c r="M58" s="257"/>
      <c r="N58" s="257"/>
      <c r="O58" s="257"/>
      <c r="P58" s="257"/>
      <c r="Q58" s="257"/>
      <c r="R58" s="257"/>
      <c r="S58" s="257"/>
    </row>
    <row r="59" spans="1:19" ht="18" thickTop="1" thickBot="1">
      <c r="A59" s="528">
        <v>4</v>
      </c>
      <c r="B59" s="529">
        <v>45589</v>
      </c>
      <c r="C59" s="534">
        <v>180</v>
      </c>
      <c r="D59" s="534">
        <v>27</v>
      </c>
      <c r="E59" s="531">
        <f t="shared" si="8"/>
        <v>207</v>
      </c>
      <c r="F59" s="530">
        <v>105</v>
      </c>
      <c r="G59" s="531">
        <f>G58+E59-F59</f>
        <v>207</v>
      </c>
      <c r="H59" s="530">
        <v>5</v>
      </c>
      <c r="I59" s="534"/>
      <c r="J59" s="531">
        <f t="shared" ref="J59:J65" si="10">J58+H59-I59</f>
        <v>20</v>
      </c>
      <c r="K59" s="532" t="s">
        <v>45</v>
      </c>
      <c r="L59" s="606"/>
      <c r="M59" s="257"/>
      <c r="N59" s="257"/>
      <c r="O59" s="257"/>
      <c r="P59" s="257"/>
      <c r="Q59" s="257"/>
      <c r="R59" s="257"/>
      <c r="S59" s="257"/>
    </row>
    <row r="60" spans="1:19" ht="18" thickTop="1" thickBot="1">
      <c r="A60" s="523">
        <v>5</v>
      </c>
      <c r="B60" s="524">
        <v>45625</v>
      </c>
      <c r="C60" s="533"/>
      <c r="D60" s="533"/>
      <c r="E60" s="526">
        <f t="shared" si="8"/>
        <v>0</v>
      </c>
      <c r="F60" s="525">
        <v>9</v>
      </c>
      <c r="G60" s="526">
        <f t="shared" si="9"/>
        <v>198</v>
      </c>
      <c r="H60" s="525">
        <v>5</v>
      </c>
      <c r="I60" s="533"/>
      <c r="J60" s="526">
        <f t="shared" si="10"/>
        <v>25</v>
      </c>
      <c r="K60" s="527"/>
      <c r="L60" s="606"/>
      <c r="M60" s="257"/>
      <c r="N60" s="257"/>
      <c r="O60" s="257"/>
      <c r="P60" s="257"/>
      <c r="Q60" s="257"/>
      <c r="R60" s="257"/>
      <c r="S60" s="257"/>
    </row>
    <row r="61" spans="1:19" ht="18" thickTop="1" thickBot="1">
      <c r="A61" s="528">
        <v>6</v>
      </c>
      <c r="B61" s="529">
        <v>45653</v>
      </c>
      <c r="C61" s="534"/>
      <c r="D61" s="534"/>
      <c r="E61" s="531">
        <f t="shared" si="8"/>
        <v>0</v>
      </c>
      <c r="F61" s="530">
        <v>9</v>
      </c>
      <c r="G61" s="531">
        <f t="shared" si="9"/>
        <v>189</v>
      </c>
      <c r="H61" s="530">
        <v>5</v>
      </c>
      <c r="I61" s="534"/>
      <c r="J61" s="531">
        <f t="shared" si="10"/>
        <v>30</v>
      </c>
      <c r="K61" s="532"/>
      <c r="L61" s="606"/>
      <c r="M61" s="257"/>
      <c r="N61" s="257"/>
      <c r="O61" s="257"/>
      <c r="P61" s="257"/>
      <c r="Q61" s="257"/>
      <c r="R61" s="257"/>
      <c r="S61" s="257"/>
    </row>
    <row r="62" spans="1:19" ht="18" thickTop="1" thickBot="1">
      <c r="A62" s="523">
        <v>7</v>
      </c>
      <c r="B62" s="524">
        <v>45688</v>
      </c>
      <c r="C62" s="533">
        <v>200</v>
      </c>
      <c r="D62" s="533">
        <v>30</v>
      </c>
      <c r="E62" s="526">
        <f t="shared" si="8"/>
        <v>230</v>
      </c>
      <c r="F62" s="525">
        <v>189</v>
      </c>
      <c r="G62" s="526">
        <f t="shared" si="9"/>
        <v>230</v>
      </c>
      <c r="H62" s="525">
        <v>5</v>
      </c>
      <c r="I62" s="533"/>
      <c r="J62" s="526">
        <f t="shared" si="10"/>
        <v>35</v>
      </c>
      <c r="K62" s="527" t="s">
        <v>45</v>
      </c>
      <c r="L62" s="606"/>
      <c r="M62" s="257"/>
      <c r="N62" s="257"/>
      <c r="O62" s="257"/>
      <c r="P62" s="257"/>
      <c r="Q62" s="257"/>
      <c r="R62" s="257"/>
      <c r="S62" s="257"/>
    </row>
    <row r="63" spans="1:19" ht="18" thickTop="1" thickBot="1">
      <c r="A63" s="528">
        <v>8</v>
      </c>
      <c r="B63" s="529">
        <v>45691</v>
      </c>
      <c r="C63" s="534"/>
      <c r="D63" s="534"/>
      <c r="E63" s="531">
        <f t="shared" si="8"/>
        <v>0</v>
      </c>
      <c r="F63" s="530">
        <v>10</v>
      </c>
      <c r="G63" s="531">
        <f t="shared" si="9"/>
        <v>220</v>
      </c>
      <c r="H63" s="530">
        <v>5</v>
      </c>
      <c r="I63" s="534"/>
      <c r="J63" s="531">
        <f t="shared" si="10"/>
        <v>40</v>
      </c>
      <c r="K63" s="532"/>
      <c r="L63" s="606"/>
      <c r="M63" s="257"/>
      <c r="N63" s="257"/>
      <c r="O63" s="257"/>
      <c r="P63" s="257"/>
      <c r="Q63" s="257"/>
      <c r="R63" s="257"/>
      <c r="S63" s="257"/>
    </row>
    <row r="64" spans="1:19" ht="18" thickTop="1" thickBot="1">
      <c r="A64" s="523">
        <v>9</v>
      </c>
      <c r="B64" s="524">
        <v>45747</v>
      </c>
      <c r="C64" s="533"/>
      <c r="D64" s="533"/>
      <c r="E64" s="526">
        <f t="shared" si="8"/>
        <v>0</v>
      </c>
      <c r="F64" s="525">
        <v>10</v>
      </c>
      <c r="G64" s="526">
        <f t="shared" si="9"/>
        <v>210</v>
      </c>
      <c r="H64" s="525">
        <v>5</v>
      </c>
      <c r="I64" s="533"/>
      <c r="J64" s="526">
        <f t="shared" si="10"/>
        <v>45</v>
      </c>
      <c r="K64" s="527"/>
      <c r="L64" s="606"/>
      <c r="M64" s="257"/>
      <c r="N64" s="257"/>
      <c r="O64" s="257"/>
      <c r="P64" s="257"/>
      <c r="Q64" s="257"/>
      <c r="R64" s="257"/>
      <c r="S64" s="257"/>
    </row>
    <row r="65" spans="1:19" ht="18" thickTop="1" thickBot="1">
      <c r="A65" s="528">
        <v>10</v>
      </c>
      <c r="B65" s="529">
        <v>45777</v>
      </c>
      <c r="C65" s="534">
        <v>200</v>
      </c>
      <c r="D65" s="534">
        <v>30</v>
      </c>
      <c r="E65" s="531">
        <f t="shared" si="8"/>
        <v>230</v>
      </c>
      <c r="F65" s="530">
        <v>210</v>
      </c>
      <c r="G65" s="531">
        <f t="shared" si="9"/>
        <v>230</v>
      </c>
      <c r="H65" s="530">
        <v>5</v>
      </c>
      <c r="I65" s="534"/>
      <c r="J65" s="531">
        <f t="shared" si="10"/>
        <v>50</v>
      </c>
      <c r="K65" s="532" t="s">
        <v>45</v>
      </c>
      <c r="L65" s="606"/>
      <c r="M65" s="257"/>
      <c r="N65" s="257"/>
      <c r="O65" s="257"/>
      <c r="P65" s="257"/>
      <c r="Q65" s="257"/>
      <c r="R65" s="257"/>
      <c r="S65" s="257"/>
    </row>
    <row r="66" spans="1:19" ht="18" thickTop="1" thickBot="1">
      <c r="A66" s="523">
        <v>11</v>
      </c>
      <c r="B66" s="524"/>
      <c r="C66" s="533"/>
      <c r="D66" s="533"/>
      <c r="E66" s="526"/>
      <c r="F66" s="525"/>
      <c r="G66" s="526"/>
      <c r="H66" s="533"/>
      <c r="I66" s="533"/>
      <c r="J66" s="526"/>
      <c r="K66" s="527"/>
      <c r="L66" s="606"/>
      <c r="M66" s="257"/>
      <c r="N66" s="257"/>
      <c r="O66" s="257"/>
      <c r="P66" s="257"/>
      <c r="Q66" s="257"/>
      <c r="R66" s="257"/>
      <c r="S66" s="257"/>
    </row>
    <row r="67" spans="1:19" ht="18" thickTop="1" thickBot="1">
      <c r="A67" s="528">
        <v>12</v>
      </c>
      <c r="B67" s="529"/>
      <c r="C67" s="534"/>
      <c r="D67" s="534"/>
      <c r="E67" s="531"/>
      <c r="F67" s="530"/>
      <c r="G67" s="531"/>
      <c r="H67" s="534"/>
      <c r="I67" s="534"/>
      <c r="J67" s="531"/>
      <c r="K67" s="532"/>
      <c r="L67" s="606"/>
      <c r="M67" s="257"/>
      <c r="N67" s="257"/>
      <c r="O67" s="257"/>
      <c r="P67" s="257"/>
      <c r="Q67" s="257"/>
      <c r="R67" s="257"/>
      <c r="S67" s="257"/>
    </row>
    <row r="68" spans="1:19" ht="18" thickTop="1" thickBot="1">
      <c r="A68" s="518"/>
      <c r="B68" s="544"/>
      <c r="C68" s="539"/>
      <c r="D68" s="539"/>
      <c r="E68" s="545"/>
      <c r="F68" s="539"/>
      <c r="G68" s="545"/>
      <c r="H68" s="539">
        <f>SUM(H56:H67)</f>
        <v>50</v>
      </c>
      <c r="I68" s="539">
        <f>I58+I60</f>
        <v>0</v>
      </c>
      <c r="J68" s="545"/>
      <c r="K68" s="518"/>
      <c r="L68" s="606"/>
      <c r="M68" s="257"/>
      <c r="N68" s="257"/>
      <c r="O68" s="257"/>
      <c r="P68" s="257"/>
      <c r="Q68" s="257"/>
      <c r="R68" s="257"/>
      <c r="S68" s="257"/>
    </row>
    <row r="69" spans="1:19" ht="18" thickTop="1" thickBot="1">
      <c r="A69" s="540"/>
      <c r="B69" s="540"/>
      <c r="C69" s="540"/>
      <c r="D69" s="540"/>
      <c r="E69" s="540"/>
      <c r="F69" s="541"/>
      <c r="G69" s="542"/>
      <c r="H69" s="543"/>
      <c r="I69" s="543"/>
      <c r="J69" s="543"/>
      <c r="K69" s="510"/>
      <c r="L69" s="606"/>
      <c r="M69" s="257"/>
      <c r="N69" s="257"/>
      <c r="O69" s="257"/>
      <c r="P69" s="257"/>
      <c r="Q69" s="257"/>
      <c r="R69" s="257"/>
      <c r="S69" s="257"/>
    </row>
    <row r="70" spans="1:19" ht="18" thickTop="1" thickBot="1">
      <c r="A70" s="511" t="s">
        <v>37</v>
      </c>
      <c r="B70" s="511"/>
      <c r="C70" s="511"/>
      <c r="D70" s="511"/>
      <c r="E70" s="511"/>
      <c r="F70" s="511"/>
      <c r="G70" s="511"/>
      <c r="H70" s="512" t="s">
        <v>38</v>
      </c>
      <c r="I70" s="513" t="s">
        <v>274</v>
      </c>
      <c r="J70" s="513"/>
      <c r="K70" s="513"/>
      <c r="L70" s="608">
        <v>5</v>
      </c>
      <c r="M70" s="257"/>
      <c r="N70" s="257"/>
      <c r="O70" s="257"/>
      <c r="P70" s="257"/>
      <c r="Q70" s="257"/>
      <c r="R70" s="257"/>
      <c r="S70" s="257"/>
    </row>
    <row r="71" spans="1:19" ht="14.5" customHeight="1" thickTop="1" thickBot="1">
      <c r="A71" s="514" t="s">
        <v>39</v>
      </c>
      <c r="B71" s="515" t="s">
        <v>31</v>
      </c>
      <c r="C71" s="516" t="s">
        <v>17</v>
      </c>
      <c r="D71" s="516"/>
      <c r="E71" s="516"/>
      <c r="F71" s="516"/>
      <c r="G71" s="516"/>
      <c r="H71" s="517" t="s">
        <v>16</v>
      </c>
      <c r="I71" s="517"/>
      <c r="J71" s="517"/>
      <c r="K71" s="518"/>
      <c r="L71" s="606"/>
      <c r="M71" s="257"/>
      <c r="N71" s="257"/>
      <c r="O71" s="257"/>
      <c r="P71" s="257"/>
      <c r="Q71" s="257"/>
      <c r="R71" s="257"/>
      <c r="S71" s="257"/>
    </row>
    <row r="72" spans="1:19" ht="67.5" thickTop="1" thickBot="1">
      <c r="A72" s="514"/>
      <c r="B72" s="515"/>
      <c r="C72" s="519" t="s">
        <v>23</v>
      </c>
      <c r="D72" s="519" t="s">
        <v>24</v>
      </c>
      <c r="E72" s="520" t="s">
        <v>25</v>
      </c>
      <c r="F72" s="520" t="s">
        <v>40</v>
      </c>
      <c r="G72" s="521" t="s">
        <v>41</v>
      </c>
      <c r="H72" s="522" t="s">
        <v>16</v>
      </c>
      <c r="I72" s="522" t="s">
        <v>42</v>
      </c>
      <c r="J72" s="522" t="s">
        <v>43</v>
      </c>
      <c r="K72" s="522" t="s">
        <v>44</v>
      </c>
      <c r="L72" s="606"/>
      <c r="M72" s="257"/>
      <c r="N72" s="257"/>
      <c r="O72" s="257"/>
      <c r="P72" s="257"/>
      <c r="Q72" s="257"/>
      <c r="R72" s="257"/>
      <c r="S72" s="257"/>
    </row>
    <row r="73" spans="1:19" ht="18" thickTop="1" thickBot="1">
      <c r="A73" s="523">
        <v>1</v>
      </c>
      <c r="B73" s="524">
        <v>45499</v>
      </c>
      <c r="C73" s="525"/>
      <c r="D73" s="525"/>
      <c r="E73" s="526">
        <f>C73+D73</f>
        <v>0</v>
      </c>
      <c r="F73" s="525"/>
      <c r="G73" s="526">
        <v>0</v>
      </c>
      <c r="H73" s="525">
        <v>5</v>
      </c>
      <c r="I73" s="525"/>
      <c r="J73" s="526">
        <f>+H73</f>
        <v>5</v>
      </c>
      <c r="K73" s="527"/>
      <c r="L73" s="606"/>
      <c r="M73" s="257"/>
      <c r="N73" s="257"/>
      <c r="O73" s="257"/>
      <c r="P73" s="257"/>
      <c r="Q73" s="257"/>
      <c r="R73" s="257"/>
      <c r="S73" s="257"/>
    </row>
    <row r="74" spans="1:19" ht="18" thickTop="1" thickBot="1">
      <c r="A74" s="528">
        <v>2</v>
      </c>
      <c r="B74" s="529">
        <v>45534</v>
      </c>
      <c r="C74" s="530"/>
      <c r="D74" s="530"/>
      <c r="E74" s="531">
        <f t="shared" ref="E74:E77" si="11">C74+D74</f>
        <v>0</v>
      </c>
      <c r="F74" s="530"/>
      <c r="G74" s="531">
        <f>G73+E74-F74</f>
        <v>0</v>
      </c>
      <c r="H74" s="530">
        <v>5</v>
      </c>
      <c r="I74" s="530"/>
      <c r="J74" s="531">
        <f>J73-I74+H74</f>
        <v>10</v>
      </c>
      <c r="K74" s="532"/>
      <c r="L74" s="606"/>
      <c r="M74" s="257"/>
      <c r="N74" s="257"/>
      <c r="O74" s="257"/>
      <c r="P74" s="257"/>
      <c r="Q74" s="257"/>
      <c r="R74" s="257"/>
      <c r="S74" s="257"/>
    </row>
    <row r="75" spans="1:19" ht="18" thickTop="1" thickBot="1">
      <c r="A75" s="523">
        <v>3</v>
      </c>
      <c r="B75" s="524">
        <v>45562</v>
      </c>
      <c r="C75" s="533"/>
      <c r="D75" s="533"/>
      <c r="E75" s="526">
        <f t="shared" si="11"/>
        <v>0</v>
      </c>
      <c r="F75" s="533"/>
      <c r="G75" s="526">
        <f>G74+E75-F75</f>
        <v>0</v>
      </c>
      <c r="H75" s="525">
        <v>5</v>
      </c>
      <c r="I75" s="533"/>
      <c r="J75" s="526">
        <f>J74-I75+H75</f>
        <v>15</v>
      </c>
      <c r="K75" s="527"/>
      <c r="L75" s="606"/>
      <c r="M75" s="257"/>
      <c r="N75" s="257"/>
      <c r="O75" s="257"/>
      <c r="P75" s="257"/>
      <c r="Q75" s="257"/>
      <c r="R75" s="257"/>
      <c r="S75" s="257"/>
    </row>
    <row r="76" spans="1:19" ht="18" thickTop="1" thickBot="1">
      <c r="A76" s="528">
        <v>4</v>
      </c>
      <c r="B76" s="529">
        <v>45589</v>
      </c>
      <c r="C76" s="534"/>
      <c r="D76" s="534"/>
      <c r="E76" s="531">
        <f t="shared" si="11"/>
        <v>0</v>
      </c>
      <c r="F76" s="534"/>
      <c r="G76" s="531">
        <f t="shared" ref="G76:G81" si="12">G75+E76-F76</f>
        <v>0</v>
      </c>
      <c r="H76" s="530">
        <v>5</v>
      </c>
      <c r="I76" s="534"/>
      <c r="J76" s="531">
        <f t="shared" ref="J76:J79" si="13">J75-I76+H76</f>
        <v>20</v>
      </c>
      <c r="K76" s="532"/>
      <c r="L76" s="606"/>
      <c r="M76" s="257"/>
      <c r="N76" s="257"/>
      <c r="O76" s="257"/>
      <c r="P76" s="257"/>
      <c r="Q76" s="257"/>
      <c r="R76" s="257"/>
      <c r="S76" s="257"/>
    </row>
    <row r="77" spans="1:19" ht="18" thickTop="1" thickBot="1">
      <c r="A77" s="523">
        <v>5</v>
      </c>
      <c r="B77" s="524">
        <v>45625</v>
      </c>
      <c r="C77" s="533"/>
      <c r="D77" s="533"/>
      <c r="E77" s="526">
        <f t="shared" si="11"/>
        <v>0</v>
      </c>
      <c r="F77" s="533"/>
      <c r="G77" s="526">
        <f t="shared" si="12"/>
        <v>0</v>
      </c>
      <c r="H77" s="525">
        <v>5</v>
      </c>
      <c r="I77" s="533"/>
      <c r="J77" s="526">
        <f t="shared" si="13"/>
        <v>25</v>
      </c>
      <c r="K77" s="527"/>
      <c r="L77" s="606"/>
      <c r="M77" s="257"/>
      <c r="N77" s="257"/>
      <c r="O77" s="257"/>
      <c r="P77" s="257"/>
      <c r="Q77" s="257"/>
      <c r="R77" s="257"/>
      <c r="S77" s="257"/>
    </row>
    <row r="78" spans="1:19" ht="18" thickTop="1" thickBot="1">
      <c r="A78" s="528">
        <v>6</v>
      </c>
      <c r="B78" s="529">
        <v>45653</v>
      </c>
      <c r="C78" s="534"/>
      <c r="D78" s="534"/>
      <c r="E78" s="531">
        <f>C78+D78</f>
        <v>0</v>
      </c>
      <c r="F78" s="534"/>
      <c r="G78" s="531">
        <f t="shared" si="12"/>
        <v>0</v>
      </c>
      <c r="H78" s="530">
        <v>5</v>
      </c>
      <c r="I78" s="534"/>
      <c r="J78" s="531">
        <f t="shared" si="13"/>
        <v>30</v>
      </c>
      <c r="K78" s="532"/>
      <c r="L78" s="606"/>
      <c r="M78" s="257"/>
      <c r="N78" s="257"/>
      <c r="O78" s="257"/>
      <c r="P78" s="257"/>
      <c r="Q78" s="257"/>
      <c r="R78" s="257"/>
      <c r="S78" s="257"/>
    </row>
    <row r="79" spans="1:19" ht="18" thickTop="1" thickBot="1">
      <c r="A79" s="523">
        <v>7</v>
      </c>
      <c r="B79" s="524">
        <v>45688</v>
      </c>
      <c r="C79" s="533"/>
      <c r="D79" s="533"/>
      <c r="E79" s="526">
        <f t="shared" ref="E79:E82" si="14">C79+D79</f>
        <v>0</v>
      </c>
      <c r="F79" s="533"/>
      <c r="G79" s="526">
        <f t="shared" si="12"/>
        <v>0</v>
      </c>
      <c r="H79" s="525">
        <v>5</v>
      </c>
      <c r="I79" s="533"/>
      <c r="J79" s="526">
        <f t="shared" si="13"/>
        <v>35</v>
      </c>
      <c r="K79" s="527"/>
      <c r="L79" s="606"/>
      <c r="M79" s="257"/>
      <c r="N79" s="257"/>
      <c r="O79" s="257"/>
      <c r="P79" s="257"/>
      <c r="Q79" s="257"/>
      <c r="R79" s="257"/>
      <c r="S79" s="257"/>
    </row>
    <row r="80" spans="1:19" ht="18" thickTop="1" thickBot="1">
      <c r="A80" s="528">
        <v>8</v>
      </c>
      <c r="B80" s="529">
        <v>45691</v>
      </c>
      <c r="C80" s="534">
        <v>100</v>
      </c>
      <c r="D80" s="534">
        <v>15</v>
      </c>
      <c r="E80" s="531">
        <f t="shared" si="14"/>
        <v>115</v>
      </c>
      <c r="F80" s="534"/>
      <c r="G80" s="531">
        <f t="shared" si="12"/>
        <v>115</v>
      </c>
      <c r="H80" s="530">
        <v>5</v>
      </c>
      <c r="I80" s="534"/>
      <c r="J80" s="531">
        <f>J79-I80+H80</f>
        <v>40</v>
      </c>
      <c r="K80" s="532"/>
      <c r="L80" s="606"/>
      <c r="M80" s="257"/>
      <c r="N80" s="257"/>
      <c r="O80" s="257"/>
      <c r="P80" s="257"/>
      <c r="Q80" s="257"/>
      <c r="R80" s="257"/>
      <c r="S80" s="257"/>
    </row>
    <row r="81" spans="1:19" ht="18" thickTop="1" thickBot="1">
      <c r="A81" s="523">
        <v>9</v>
      </c>
      <c r="B81" s="524">
        <v>45747</v>
      </c>
      <c r="C81" s="533"/>
      <c r="D81" s="533"/>
      <c r="E81" s="526">
        <f t="shared" si="14"/>
        <v>0</v>
      </c>
      <c r="F81" s="533">
        <v>5</v>
      </c>
      <c r="G81" s="526">
        <f t="shared" si="12"/>
        <v>110</v>
      </c>
      <c r="H81" s="525">
        <v>5</v>
      </c>
      <c r="I81" s="533"/>
      <c r="J81" s="526">
        <f t="shared" ref="J81:J82" si="15">J80-I81+H81</f>
        <v>45</v>
      </c>
      <c r="K81" s="527"/>
      <c r="L81" s="606"/>
      <c r="M81" s="257"/>
      <c r="N81" s="257"/>
      <c r="O81" s="257"/>
      <c r="P81" s="257"/>
      <c r="Q81" s="257"/>
      <c r="R81" s="257"/>
      <c r="S81" s="257"/>
    </row>
    <row r="82" spans="1:19" ht="18" thickTop="1" thickBot="1">
      <c r="A82" s="528">
        <v>10</v>
      </c>
      <c r="B82" s="529">
        <v>45777</v>
      </c>
      <c r="C82" s="534"/>
      <c r="D82" s="534"/>
      <c r="E82" s="531">
        <f t="shared" si="14"/>
        <v>0</v>
      </c>
      <c r="F82" s="534">
        <v>5</v>
      </c>
      <c r="G82" s="531">
        <f>G81+E82-F82</f>
        <v>105</v>
      </c>
      <c r="H82" s="530">
        <v>5</v>
      </c>
      <c r="I82" s="534"/>
      <c r="J82" s="531">
        <f t="shared" si="15"/>
        <v>50</v>
      </c>
      <c r="K82" s="532"/>
      <c r="L82" s="606"/>
      <c r="M82" s="257"/>
      <c r="N82" s="257"/>
      <c r="O82" s="257"/>
      <c r="P82" s="257"/>
      <c r="Q82" s="257"/>
      <c r="R82" s="257"/>
      <c r="S82" s="257"/>
    </row>
    <row r="83" spans="1:19" ht="18" thickTop="1" thickBot="1">
      <c r="A83" s="523">
        <v>11</v>
      </c>
      <c r="B83" s="524"/>
      <c r="C83" s="533"/>
      <c r="D83" s="533"/>
      <c r="E83" s="526"/>
      <c r="F83" s="533"/>
      <c r="G83" s="526"/>
      <c r="H83" s="533"/>
      <c r="I83" s="533"/>
      <c r="J83" s="526"/>
      <c r="K83" s="527"/>
      <c r="L83" s="606"/>
      <c r="M83" s="257"/>
      <c r="N83" s="257"/>
      <c r="O83" s="257"/>
      <c r="P83" s="257"/>
      <c r="Q83" s="257"/>
      <c r="R83" s="257"/>
      <c r="S83" s="257"/>
    </row>
    <row r="84" spans="1:19" ht="18" thickTop="1" thickBot="1">
      <c r="A84" s="528">
        <v>12</v>
      </c>
      <c r="B84" s="529"/>
      <c r="C84" s="534"/>
      <c r="D84" s="534"/>
      <c r="E84" s="531"/>
      <c r="F84" s="534"/>
      <c r="G84" s="531"/>
      <c r="H84" s="534"/>
      <c r="I84" s="534"/>
      <c r="J84" s="531"/>
      <c r="K84" s="532"/>
      <c r="L84" s="606"/>
      <c r="M84" s="257"/>
      <c r="N84" s="257"/>
      <c r="O84" s="257"/>
      <c r="P84" s="257"/>
      <c r="Q84" s="257"/>
      <c r="R84" s="257"/>
      <c r="S84" s="257"/>
    </row>
    <row r="85" spans="1:19" ht="18" thickTop="1" thickBot="1">
      <c r="A85" s="518"/>
      <c r="B85" s="544"/>
      <c r="C85" s="539"/>
      <c r="D85" s="539"/>
      <c r="E85" s="545"/>
      <c r="F85" s="539"/>
      <c r="G85" s="545"/>
      <c r="H85" s="539">
        <f>SUM(H73:H84)</f>
        <v>50</v>
      </c>
      <c r="I85" s="539">
        <f>SUM(I73:I84)</f>
        <v>0</v>
      </c>
      <c r="J85" s="545"/>
      <c r="K85" s="518"/>
      <c r="L85" s="606"/>
      <c r="M85" s="257"/>
      <c r="N85" s="257"/>
      <c r="O85" s="257"/>
      <c r="P85" s="257"/>
      <c r="Q85" s="257"/>
      <c r="R85" s="257"/>
      <c r="S85" s="257"/>
    </row>
    <row r="86" spans="1:19" ht="18" thickTop="1" thickBot="1">
      <c r="A86" s="540"/>
      <c r="B86" s="540"/>
      <c r="C86" s="540"/>
      <c r="D86" s="540"/>
      <c r="E86" s="540"/>
      <c r="F86" s="541"/>
      <c r="G86" s="542"/>
      <c r="H86" s="543"/>
      <c r="I86" s="543"/>
      <c r="J86" s="543"/>
      <c r="K86" s="510"/>
      <c r="L86" s="606"/>
      <c r="M86" s="257"/>
      <c r="N86" s="257"/>
      <c r="O86" s="257"/>
      <c r="P86" s="257"/>
      <c r="Q86" s="257"/>
      <c r="R86" s="257"/>
      <c r="S86" s="257"/>
    </row>
    <row r="87" spans="1:19" ht="18" thickTop="1" thickBot="1">
      <c r="A87" s="511" t="s">
        <v>37</v>
      </c>
      <c r="B87" s="511"/>
      <c r="C87" s="511"/>
      <c r="D87" s="511"/>
      <c r="E87" s="511"/>
      <c r="F87" s="511"/>
      <c r="G87" s="511"/>
      <c r="H87" s="512" t="s">
        <v>46</v>
      </c>
      <c r="I87" s="513" t="s">
        <v>275</v>
      </c>
      <c r="J87" s="513"/>
      <c r="K87" s="513"/>
      <c r="L87" s="608">
        <v>6</v>
      </c>
      <c r="M87" s="257"/>
      <c r="N87" s="257"/>
      <c r="O87" s="257"/>
      <c r="P87" s="257"/>
      <c r="Q87" s="257"/>
      <c r="R87" s="257"/>
      <c r="S87" s="257"/>
    </row>
    <row r="88" spans="1:19" ht="18" thickTop="1" thickBot="1">
      <c r="A88" s="514" t="s">
        <v>39</v>
      </c>
      <c r="B88" s="515" t="s">
        <v>31</v>
      </c>
      <c r="C88" s="516" t="s">
        <v>17</v>
      </c>
      <c r="D88" s="516"/>
      <c r="E88" s="516"/>
      <c r="F88" s="516"/>
      <c r="G88" s="516"/>
      <c r="H88" s="517" t="s">
        <v>16</v>
      </c>
      <c r="I88" s="517"/>
      <c r="J88" s="517"/>
      <c r="K88" s="518"/>
      <c r="L88" s="606"/>
      <c r="M88" s="257"/>
      <c r="N88" s="257"/>
      <c r="O88" s="257"/>
      <c r="P88" s="257"/>
      <c r="Q88" s="257"/>
      <c r="R88" s="257"/>
      <c r="S88" s="257"/>
    </row>
    <row r="89" spans="1:19" ht="67.5" thickTop="1" thickBot="1">
      <c r="A89" s="514"/>
      <c r="B89" s="515"/>
      <c r="C89" s="519" t="s">
        <v>23</v>
      </c>
      <c r="D89" s="519" t="s">
        <v>24</v>
      </c>
      <c r="E89" s="520" t="s">
        <v>25</v>
      </c>
      <c r="F89" s="520" t="s">
        <v>40</v>
      </c>
      <c r="G89" s="521" t="s">
        <v>41</v>
      </c>
      <c r="H89" s="522" t="s">
        <v>16</v>
      </c>
      <c r="I89" s="522" t="s">
        <v>42</v>
      </c>
      <c r="J89" s="522" t="s">
        <v>43</v>
      </c>
      <c r="K89" s="522" t="s">
        <v>44</v>
      </c>
      <c r="L89" s="606"/>
      <c r="M89" s="257"/>
      <c r="N89" s="257"/>
      <c r="O89" s="257"/>
      <c r="P89" s="257"/>
      <c r="Q89" s="257"/>
      <c r="R89" s="257"/>
      <c r="S89" s="257"/>
    </row>
    <row r="90" spans="1:19" ht="18" thickTop="1" thickBot="1">
      <c r="A90" s="523">
        <v>1</v>
      </c>
      <c r="B90" s="524">
        <v>45499</v>
      </c>
      <c r="C90" s="525"/>
      <c r="D90" s="525"/>
      <c r="E90" s="526">
        <f t="shared" ref="E90:E99" si="16">+C90+D90</f>
        <v>0</v>
      </c>
      <c r="F90" s="546"/>
      <c r="G90" s="526"/>
      <c r="H90" s="525">
        <v>5</v>
      </c>
      <c r="I90" s="547"/>
      <c r="J90" s="526">
        <f>+H90</f>
        <v>5</v>
      </c>
      <c r="K90" s="527"/>
      <c r="L90" s="606"/>
      <c r="M90" s="257"/>
      <c r="N90" s="257"/>
      <c r="O90" s="257"/>
      <c r="P90" s="257"/>
      <c r="Q90" s="257"/>
      <c r="R90" s="257"/>
      <c r="S90" s="257"/>
    </row>
    <row r="91" spans="1:19" ht="18" thickTop="1" thickBot="1">
      <c r="A91" s="528">
        <v>2</v>
      </c>
      <c r="B91" s="529">
        <v>45534</v>
      </c>
      <c r="C91" s="530"/>
      <c r="D91" s="530"/>
      <c r="E91" s="531">
        <f t="shared" si="16"/>
        <v>0</v>
      </c>
      <c r="F91" s="548"/>
      <c r="G91" s="531">
        <f>G90+E91-F91</f>
        <v>0</v>
      </c>
      <c r="H91" s="530">
        <v>5</v>
      </c>
      <c r="I91" s="549"/>
      <c r="J91" s="531">
        <f>J90+H91-I91</f>
        <v>10</v>
      </c>
      <c r="K91" s="532"/>
      <c r="L91" s="606"/>
      <c r="M91" s="257"/>
      <c r="N91" s="257"/>
      <c r="O91" s="257"/>
      <c r="P91" s="257"/>
      <c r="Q91" s="257"/>
      <c r="R91" s="257"/>
      <c r="S91" s="257"/>
    </row>
    <row r="92" spans="1:19" ht="18" thickTop="1" thickBot="1">
      <c r="A92" s="523">
        <v>3</v>
      </c>
      <c r="B92" s="524">
        <v>45562</v>
      </c>
      <c r="C92" s="533">
        <v>100</v>
      </c>
      <c r="D92" s="533">
        <v>15</v>
      </c>
      <c r="E92" s="526">
        <f>+C92+D92</f>
        <v>115</v>
      </c>
      <c r="F92" s="550"/>
      <c r="G92" s="526">
        <f t="shared" ref="G92:G98" si="17">G91+E92-F92</f>
        <v>115</v>
      </c>
      <c r="H92" s="525">
        <v>5</v>
      </c>
      <c r="I92" s="533"/>
      <c r="J92" s="526">
        <f>J91+H92-I92</f>
        <v>15</v>
      </c>
      <c r="K92" s="527"/>
      <c r="L92" s="606"/>
      <c r="M92" s="257"/>
      <c r="N92" s="257"/>
      <c r="O92" s="257"/>
      <c r="P92" s="257"/>
      <c r="Q92" s="257"/>
      <c r="R92" s="257"/>
      <c r="S92" s="257"/>
    </row>
    <row r="93" spans="1:19" ht="18" thickTop="1" thickBot="1">
      <c r="A93" s="528">
        <v>4</v>
      </c>
      <c r="B93" s="529">
        <v>45589</v>
      </c>
      <c r="C93" s="534"/>
      <c r="D93" s="534"/>
      <c r="E93" s="531">
        <f t="shared" si="16"/>
        <v>0</v>
      </c>
      <c r="F93" s="551">
        <v>5</v>
      </c>
      <c r="G93" s="531">
        <f t="shared" si="17"/>
        <v>110</v>
      </c>
      <c r="H93" s="530">
        <v>5</v>
      </c>
      <c r="I93" s="552"/>
      <c r="J93" s="531">
        <f t="shared" ref="J93:J99" si="18">J92+H93-I93</f>
        <v>20</v>
      </c>
      <c r="K93" s="532"/>
      <c r="L93" s="606"/>
      <c r="M93" s="257"/>
      <c r="N93" s="257"/>
      <c r="O93" s="257"/>
      <c r="P93" s="257"/>
      <c r="Q93" s="257"/>
      <c r="R93" s="257"/>
      <c r="S93" s="257"/>
    </row>
    <row r="94" spans="1:19" ht="18" thickTop="1" thickBot="1">
      <c r="A94" s="523">
        <v>5</v>
      </c>
      <c r="B94" s="524">
        <v>45625</v>
      </c>
      <c r="C94" s="533"/>
      <c r="D94" s="533"/>
      <c r="E94" s="526">
        <f t="shared" si="16"/>
        <v>0</v>
      </c>
      <c r="F94" s="550">
        <v>5</v>
      </c>
      <c r="G94" s="526">
        <f t="shared" si="17"/>
        <v>105</v>
      </c>
      <c r="H94" s="525">
        <v>5</v>
      </c>
      <c r="I94" s="553"/>
      <c r="J94" s="526">
        <f t="shared" si="18"/>
        <v>25</v>
      </c>
      <c r="K94" s="527"/>
      <c r="L94" s="606"/>
      <c r="M94" s="257"/>
      <c r="N94" s="257"/>
      <c r="O94" s="257"/>
      <c r="P94" s="257"/>
      <c r="Q94" s="257"/>
      <c r="R94" s="257"/>
      <c r="S94" s="257"/>
    </row>
    <row r="95" spans="1:19" ht="18" thickTop="1" thickBot="1">
      <c r="A95" s="528">
        <v>6</v>
      </c>
      <c r="B95" s="529">
        <v>45653</v>
      </c>
      <c r="C95" s="534">
        <v>80</v>
      </c>
      <c r="D95" s="534">
        <v>12</v>
      </c>
      <c r="E95" s="531">
        <f t="shared" si="16"/>
        <v>92</v>
      </c>
      <c r="F95" s="551">
        <v>105</v>
      </c>
      <c r="G95" s="531">
        <f t="shared" si="17"/>
        <v>92</v>
      </c>
      <c r="H95" s="530">
        <v>5</v>
      </c>
      <c r="I95" s="552"/>
      <c r="J95" s="531">
        <f t="shared" si="18"/>
        <v>30</v>
      </c>
      <c r="K95" s="532"/>
      <c r="L95" s="606"/>
      <c r="M95" s="257"/>
      <c r="N95" s="257"/>
      <c r="O95" s="257"/>
      <c r="P95" s="257"/>
      <c r="Q95" s="257"/>
      <c r="R95" s="257"/>
      <c r="S95" s="257"/>
    </row>
    <row r="96" spans="1:19" ht="18" thickTop="1" thickBot="1">
      <c r="A96" s="523">
        <v>7</v>
      </c>
      <c r="B96" s="524">
        <v>45688</v>
      </c>
      <c r="C96" s="533"/>
      <c r="D96" s="533"/>
      <c r="E96" s="526">
        <f t="shared" si="16"/>
        <v>0</v>
      </c>
      <c r="F96" s="550">
        <v>4</v>
      </c>
      <c r="G96" s="526">
        <f t="shared" si="17"/>
        <v>88</v>
      </c>
      <c r="H96" s="525">
        <v>5</v>
      </c>
      <c r="I96" s="553"/>
      <c r="J96" s="526">
        <f t="shared" si="18"/>
        <v>35</v>
      </c>
      <c r="K96" s="527"/>
      <c r="L96" s="606"/>
      <c r="M96" s="257"/>
      <c r="N96" s="257"/>
      <c r="O96" s="257"/>
      <c r="P96" s="257"/>
      <c r="Q96" s="257"/>
      <c r="R96" s="257"/>
      <c r="S96" s="257"/>
    </row>
    <row r="97" spans="1:19" ht="18" thickTop="1" thickBot="1">
      <c r="A97" s="528">
        <v>8</v>
      </c>
      <c r="B97" s="529">
        <v>45691</v>
      </c>
      <c r="C97" s="534"/>
      <c r="D97" s="534"/>
      <c r="E97" s="531">
        <f t="shared" si="16"/>
        <v>0</v>
      </c>
      <c r="F97" s="551">
        <v>4</v>
      </c>
      <c r="G97" s="531">
        <f t="shared" si="17"/>
        <v>84</v>
      </c>
      <c r="H97" s="530">
        <v>5</v>
      </c>
      <c r="I97" s="552"/>
      <c r="J97" s="531">
        <f t="shared" si="18"/>
        <v>40</v>
      </c>
      <c r="K97" s="532"/>
      <c r="L97" s="606"/>
      <c r="M97" s="257"/>
      <c r="N97" s="257" t="s">
        <v>47</v>
      </c>
      <c r="O97" s="257"/>
      <c r="P97" s="257"/>
      <c r="Q97" s="257"/>
      <c r="R97" s="257"/>
      <c r="S97" s="257"/>
    </row>
    <row r="98" spans="1:19" ht="18" thickTop="1" thickBot="1">
      <c r="A98" s="523">
        <v>9</v>
      </c>
      <c r="B98" s="524">
        <v>45747</v>
      </c>
      <c r="C98" s="533">
        <v>100</v>
      </c>
      <c r="D98" s="533">
        <v>15</v>
      </c>
      <c r="E98" s="526">
        <f t="shared" si="16"/>
        <v>115</v>
      </c>
      <c r="F98" s="550">
        <v>84</v>
      </c>
      <c r="G98" s="526">
        <f t="shared" si="17"/>
        <v>115</v>
      </c>
      <c r="H98" s="525">
        <v>5</v>
      </c>
      <c r="I98" s="553"/>
      <c r="J98" s="526">
        <f t="shared" si="18"/>
        <v>45</v>
      </c>
      <c r="K98" s="527"/>
      <c r="L98" s="606"/>
      <c r="M98" s="257"/>
      <c r="N98" s="257"/>
      <c r="O98" s="257"/>
      <c r="P98" s="257"/>
      <c r="Q98" s="257"/>
      <c r="R98" s="257"/>
      <c r="S98" s="257"/>
    </row>
    <row r="99" spans="1:19" ht="18" thickTop="1" thickBot="1">
      <c r="A99" s="528">
        <v>10</v>
      </c>
      <c r="B99" s="529">
        <v>45777</v>
      </c>
      <c r="C99" s="534"/>
      <c r="D99" s="534"/>
      <c r="E99" s="531">
        <f t="shared" si="16"/>
        <v>0</v>
      </c>
      <c r="F99" s="551">
        <v>5</v>
      </c>
      <c r="G99" s="531">
        <f>G98+E99-F99</f>
        <v>110</v>
      </c>
      <c r="H99" s="530">
        <v>5</v>
      </c>
      <c r="I99" s="534"/>
      <c r="J99" s="531">
        <f t="shared" si="18"/>
        <v>50</v>
      </c>
      <c r="K99" s="532"/>
      <c r="L99" s="606"/>
      <c r="M99" s="257"/>
      <c r="N99" s="257"/>
      <c r="O99" s="257"/>
      <c r="P99" s="257"/>
      <c r="Q99" s="257"/>
      <c r="R99" s="257"/>
      <c r="S99" s="257"/>
    </row>
    <row r="100" spans="1:19" ht="18" thickTop="1" thickBot="1">
      <c r="A100" s="523">
        <v>11</v>
      </c>
      <c r="B100" s="524"/>
      <c r="C100" s="533"/>
      <c r="D100" s="533"/>
      <c r="E100" s="526"/>
      <c r="F100" s="550"/>
      <c r="G100" s="526"/>
      <c r="H100" s="533"/>
      <c r="I100" s="533"/>
      <c r="J100" s="526"/>
      <c r="K100" s="527"/>
      <c r="L100" s="606"/>
      <c r="M100" s="257"/>
      <c r="N100" s="257"/>
      <c r="O100" s="257"/>
      <c r="P100" s="257"/>
      <c r="Q100" s="257"/>
      <c r="R100" s="257"/>
      <c r="S100" s="257"/>
    </row>
    <row r="101" spans="1:19" ht="18" thickTop="1" thickBot="1">
      <c r="A101" s="528">
        <v>12</v>
      </c>
      <c r="B101" s="529"/>
      <c r="C101" s="534"/>
      <c r="D101" s="534"/>
      <c r="E101" s="531"/>
      <c r="F101" s="551"/>
      <c r="G101" s="531"/>
      <c r="H101" s="534"/>
      <c r="I101" s="552"/>
      <c r="J101" s="531"/>
      <c r="K101" s="532"/>
      <c r="L101" s="606"/>
      <c r="M101" s="257"/>
      <c r="N101" s="257"/>
      <c r="O101" s="257"/>
      <c r="P101" s="257"/>
      <c r="Q101" s="257"/>
      <c r="R101" s="257"/>
      <c r="S101" s="257"/>
    </row>
    <row r="102" spans="1:19" ht="18" thickTop="1" thickBot="1">
      <c r="A102" s="518"/>
      <c r="B102" s="544"/>
      <c r="C102" s="539"/>
      <c r="D102" s="539"/>
      <c r="E102" s="545"/>
      <c r="F102" s="539"/>
      <c r="G102" s="545"/>
      <c r="H102" s="539">
        <f>SUM(H90:H101)</f>
        <v>50</v>
      </c>
      <c r="I102" s="539">
        <f>SUM(I90:I101)</f>
        <v>0</v>
      </c>
      <c r="J102" s="545"/>
      <c r="K102" s="518"/>
      <c r="L102" s="609"/>
      <c r="M102" s="257"/>
      <c r="N102" s="257"/>
      <c r="O102" s="257"/>
      <c r="P102" s="257"/>
      <c r="Q102" s="257"/>
      <c r="R102" s="257"/>
      <c r="S102" s="257"/>
    </row>
    <row r="103" spans="1:19" ht="18" thickTop="1" thickBot="1">
      <c r="A103" s="540"/>
      <c r="B103" s="540"/>
      <c r="C103" s="540"/>
      <c r="D103" s="540"/>
      <c r="E103" s="540"/>
      <c r="F103" s="541"/>
      <c r="G103" s="542"/>
      <c r="H103" s="543"/>
      <c r="I103" s="543"/>
      <c r="J103" s="543"/>
      <c r="K103" s="510"/>
      <c r="L103" s="606"/>
      <c r="M103" s="257"/>
      <c r="N103" s="257"/>
      <c r="O103" s="257"/>
      <c r="P103" s="257"/>
      <c r="Q103" s="257"/>
      <c r="R103" s="257"/>
      <c r="S103" s="257"/>
    </row>
    <row r="104" spans="1:19" ht="18" thickTop="1" thickBot="1">
      <c r="A104" s="511" t="s">
        <v>37</v>
      </c>
      <c r="B104" s="511"/>
      <c r="C104" s="511"/>
      <c r="D104" s="511"/>
      <c r="E104" s="511"/>
      <c r="F104" s="511"/>
      <c r="G104" s="511"/>
      <c r="H104" s="512" t="s">
        <v>46</v>
      </c>
      <c r="I104" s="513" t="s">
        <v>80</v>
      </c>
      <c r="J104" s="513"/>
      <c r="K104" s="513"/>
      <c r="L104" s="608">
        <v>7</v>
      </c>
      <c r="M104" s="257"/>
      <c r="N104" s="257"/>
      <c r="O104" s="257"/>
      <c r="P104" s="257"/>
      <c r="Q104" s="257"/>
      <c r="R104" s="257"/>
      <c r="S104" s="257"/>
    </row>
    <row r="105" spans="1:19" ht="18" thickTop="1" thickBot="1">
      <c r="A105" s="514" t="s">
        <v>39</v>
      </c>
      <c r="B105" s="515" t="s">
        <v>31</v>
      </c>
      <c r="C105" s="516" t="s">
        <v>17</v>
      </c>
      <c r="D105" s="516"/>
      <c r="E105" s="516"/>
      <c r="F105" s="516"/>
      <c r="G105" s="516"/>
      <c r="H105" s="517" t="s">
        <v>16</v>
      </c>
      <c r="I105" s="517"/>
      <c r="J105" s="517"/>
      <c r="K105" s="518"/>
      <c r="L105" s="606"/>
      <c r="M105" s="257"/>
      <c r="N105" s="257"/>
      <c r="O105" s="257"/>
      <c r="P105" s="257"/>
      <c r="Q105" s="257"/>
      <c r="R105" s="257"/>
      <c r="S105" s="257"/>
    </row>
    <row r="106" spans="1:19" ht="67.5" thickTop="1" thickBot="1">
      <c r="A106" s="514"/>
      <c r="B106" s="515"/>
      <c r="C106" s="519" t="s">
        <v>23</v>
      </c>
      <c r="D106" s="519" t="s">
        <v>24</v>
      </c>
      <c r="E106" s="520" t="s">
        <v>25</v>
      </c>
      <c r="F106" s="520" t="s">
        <v>40</v>
      </c>
      <c r="G106" s="521" t="s">
        <v>41</v>
      </c>
      <c r="H106" s="522" t="s">
        <v>16</v>
      </c>
      <c r="I106" s="522" t="s">
        <v>42</v>
      </c>
      <c r="J106" s="522" t="s">
        <v>43</v>
      </c>
      <c r="K106" s="522" t="s">
        <v>44</v>
      </c>
      <c r="L106" s="606"/>
      <c r="M106" s="257"/>
      <c r="N106" s="257"/>
      <c r="O106" s="257"/>
      <c r="P106" s="257"/>
      <c r="Q106" s="257"/>
      <c r="R106" s="257"/>
      <c r="S106" s="257"/>
    </row>
    <row r="107" spans="1:19" ht="18" thickTop="1" thickBot="1">
      <c r="A107" s="523">
        <v>1</v>
      </c>
      <c r="B107" s="524">
        <v>45499</v>
      </c>
      <c r="C107" s="533"/>
      <c r="D107" s="533"/>
      <c r="E107" s="526">
        <f t="shared" ref="E107:E112" si="19">+C107+D107</f>
        <v>0</v>
      </c>
      <c r="F107" s="533"/>
      <c r="G107" s="526">
        <v>0</v>
      </c>
      <c r="H107" s="533"/>
      <c r="I107" s="533"/>
      <c r="J107" s="526">
        <f>+H107</f>
        <v>0</v>
      </c>
      <c r="K107" s="527"/>
      <c r="L107" s="606"/>
      <c r="M107" s="257"/>
      <c r="N107" s="257"/>
      <c r="O107" s="257"/>
      <c r="P107" s="257"/>
      <c r="Q107" s="257"/>
      <c r="R107" s="257"/>
      <c r="S107" s="257"/>
    </row>
    <row r="108" spans="1:19" ht="18" thickTop="1" thickBot="1">
      <c r="A108" s="528">
        <v>2</v>
      </c>
      <c r="B108" s="529">
        <v>45534</v>
      </c>
      <c r="C108" s="534"/>
      <c r="D108" s="534"/>
      <c r="E108" s="531">
        <f t="shared" si="19"/>
        <v>0</v>
      </c>
      <c r="F108" s="534"/>
      <c r="G108" s="531">
        <f>G107+E108-F108</f>
        <v>0</v>
      </c>
      <c r="H108" s="534"/>
      <c r="I108" s="534"/>
      <c r="J108" s="531">
        <f t="shared" ref="J108:J113" si="20">J107+H108-I108</f>
        <v>0</v>
      </c>
      <c r="K108" s="532"/>
      <c r="L108" s="606"/>
      <c r="M108" s="257"/>
      <c r="N108" s="257"/>
      <c r="O108" s="257"/>
      <c r="P108" s="257"/>
      <c r="Q108" s="257"/>
      <c r="R108" s="257"/>
      <c r="S108" s="257"/>
    </row>
    <row r="109" spans="1:19" ht="18" thickTop="1" thickBot="1">
      <c r="A109" s="523">
        <v>3</v>
      </c>
      <c r="B109" s="524">
        <v>45562</v>
      </c>
      <c r="C109" s="533"/>
      <c r="D109" s="533"/>
      <c r="E109" s="526">
        <f t="shared" si="19"/>
        <v>0</v>
      </c>
      <c r="F109" s="533"/>
      <c r="G109" s="526">
        <f t="shared" ref="G109:G115" si="21">G108+E109-F109</f>
        <v>0</v>
      </c>
      <c r="H109" s="533">
        <v>15</v>
      </c>
      <c r="I109" s="533"/>
      <c r="J109" s="526">
        <f t="shared" si="20"/>
        <v>15</v>
      </c>
      <c r="K109" s="527"/>
      <c r="L109" s="606"/>
      <c r="M109" s="257"/>
      <c r="N109" s="257"/>
      <c r="O109" s="257"/>
      <c r="P109" s="257"/>
      <c r="Q109" s="257"/>
      <c r="R109" s="257"/>
      <c r="S109" s="257"/>
    </row>
    <row r="110" spans="1:19" ht="18" thickTop="1" thickBot="1">
      <c r="A110" s="528">
        <v>4</v>
      </c>
      <c r="B110" s="529">
        <v>45589</v>
      </c>
      <c r="C110" s="534"/>
      <c r="D110" s="534"/>
      <c r="E110" s="531">
        <f t="shared" si="19"/>
        <v>0</v>
      </c>
      <c r="F110" s="534"/>
      <c r="G110" s="531">
        <f t="shared" si="21"/>
        <v>0</v>
      </c>
      <c r="H110" s="534">
        <v>5</v>
      </c>
      <c r="I110" s="552"/>
      <c r="J110" s="531">
        <f t="shared" si="20"/>
        <v>20</v>
      </c>
      <c r="K110" s="532"/>
      <c r="L110" s="606"/>
      <c r="M110" s="257"/>
      <c r="N110" s="257"/>
      <c r="O110" s="257"/>
      <c r="P110" s="257"/>
      <c r="Q110" s="257"/>
      <c r="R110" s="257"/>
      <c r="S110" s="257"/>
    </row>
    <row r="111" spans="1:19" ht="18" thickTop="1" thickBot="1">
      <c r="A111" s="523">
        <v>5</v>
      </c>
      <c r="B111" s="524">
        <v>45625</v>
      </c>
      <c r="C111" s="533"/>
      <c r="D111" s="533"/>
      <c r="E111" s="526">
        <f t="shared" si="19"/>
        <v>0</v>
      </c>
      <c r="F111" s="533"/>
      <c r="G111" s="526">
        <f t="shared" si="21"/>
        <v>0</v>
      </c>
      <c r="H111" s="533">
        <v>5</v>
      </c>
      <c r="I111" s="533"/>
      <c r="J111" s="526">
        <f t="shared" si="20"/>
        <v>25</v>
      </c>
      <c r="K111" s="527"/>
      <c r="L111" s="606"/>
      <c r="M111" s="257"/>
      <c r="N111" s="257"/>
      <c r="O111" s="257"/>
      <c r="P111" s="257"/>
      <c r="Q111" s="257"/>
      <c r="R111" s="257"/>
      <c r="S111" s="257"/>
    </row>
    <row r="112" spans="1:19" ht="18" thickTop="1" thickBot="1">
      <c r="A112" s="528">
        <v>6</v>
      </c>
      <c r="B112" s="529">
        <v>45653</v>
      </c>
      <c r="C112" s="534"/>
      <c r="D112" s="534"/>
      <c r="E112" s="531">
        <f t="shared" si="19"/>
        <v>0</v>
      </c>
      <c r="F112" s="534"/>
      <c r="G112" s="531">
        <f t="shared" si="21"/>
        <v>0</v>
      </c>
      <c r="H112" s="534">
        <v>5</v>
      </c>
      <c r="I112" s="534"/>
      <c r="J112" s="531">
        <f t="shared" si="20"/>
        <v>30</v>
      </c>
      <c r="K112" s="532"/>
      <c r="L112" s="606"/>
      <c r="M112" s="257"/>
      <c r="N112" s="257"/>
      <c r="O112" s="257"/>
      <c r="P112" s="257"/>
      <c r="Q112" s="257"/>
      <c r="R112" s="257"/>
      <c r="S112" s="257"/>
    </row>
    <row r="113" spans="1:19" ht="18" thickTop="1" thickBot="1">
      <c r="A113" s="523">
        <v>7</v>
      </c>
      <c r="B113" s="524">
        <v>45688</v>
      </c>
      <c r="C113" s="533">
        <v>100</v>
      </c>
      <c r="D113" s="533">
        <v>15</v>
      </c>
      <c r="E113" s="526">
        <f>+C113+D113</f>
        <v>115</v>
      </c>
      <c r="F113" s="533"/>
      <c r="G113" s="526">
        <f t="shared" si="21"/>
        <v>115</v>
      </c>
      <c r="H113" s="533">
        <v>5</v>
      </c>
      <c r="I113" s="533"/>
      <c r="J113" s="526">
        <f t="shared" si="20"/>
        <v>35</v>
      </c>
      <c r="K113" s="527"/>
      <c r="L113" s="606"/>
      <c r="M113" s="257"/>
      <c r="N113" s="257"/>
      <c r="O113" s="257"/>
      <c r="P113" s="257"/>
      <c r="Q113" s="257"/>
      <c r="R113" s="257"/>
      <c r="S113" s="257"/>
    </row>
    <row r="114" spans="1:19" ht="18" thickTop="1" thickBot="1">
      <c r="A114" s="528">
        <v>8</v>
      </c>
      <c r="B114" s="529">
        <v>45691</v>
      </c>
      <c r="C114" s="534"/>
      <c r="D114" s="534"/>
      <c r="E114" s="531">
        <f t="shared" ref="E114:E116" si="22">+C114+D114</f>
        <v>0</v>
      </c>
      <c r="F114" s="534">
        <v>5</v>
      </c>
      <c r="G114" s="531">
        <f t="shared" si="21"/>
        <v>110</v>
      </c>
      <c r="H114" s="534">
        <v>5</v>
      </c>
      <c r="I114" s="534"/>
      <c r="J114" s="531">
        <f>J113+H114-I114</f>
        <v>40</v>
      </c>
      <c r="K114" s="532"/>
      <c r="L114" s="606"/>
      <c r="M114" s="257"/>
      <c r="N114" s="257"/>
      <c r="O114" s="257"/>
      <c r="P114" s="257"/>
      <c r="Q114" s="257"/>
      <c r="R114" s="257"/>
      <c r="S114" s="257"/>
    </row>
    <row r="115" spans="1:19" ht="18" thickTop="1" thickBot="1">
      <c r="A115" s="523">
        <v>9</v>
      </c>
      <c r="B115" s="524">
        <v>45747</v>
      </c>
      <c r="C115" s="533"/>
      <c r="D115" s="533"/>
      <c r="E115" s="526">
        <f t="shared" si="22"/>
        <v>0</v>
      </c>
      <c r="F115" s="550">
        <v>5</v>
      </c>
      <c r="G115" s="526">
        <f t="shared" si="21"/>
        <v>105</v>
      </c>
      <c r="H115" s="533">
        <v>5</v>
      </c>
      <c r="I115" s="553"/>
      <c r="J115" s="526">
        <f t="shared" ref="J115:J116" si="23">J114+H115-I115</f>
        <v>45</v>
      </c>
      <c r="K115" s="527"/>
      <c r="L115" s="606"/>
      <c r="M115" s="257"/>
      <c r="N115" s="257"/>
      <c r="O115" s="257"/>
      <c r="P115" s="257"/>
      <c r="Q115" s="257"/>
      <c r="R115" s="257"/>
      <c r="S115" s="257"/>
    </row>
    <row r="116" spans="1:19" ht="18" thickTop="1" thickBot="1">
      <c r="A116" s="528">
        <v>10</v>
      </c>
      <c r="B116" s="529">
        <v>45777</v>
      </c>
      <c r="C116" s="534">
        <v>100</v>
      </c>
      <c r="D116" s="534">
        <v>15</v>
      </c>
      <c r="E116" s="531">
        <f t="shared" si="22"/>
        <v>115</v>
      </c>
      <c r="F116" s="534">
        <v>105</v>
      </c>
      <c r="G116" s="531">
        <f>G115+E116-F116</f>
        <v>115</v>
      </c>
      <c r="H116" s="534">
        <v>5</v>
      </c>
      <c r="I116" s="534"/>
      <c r="J116" s="531">
        <f t="shared" si="23"/>
        <v>50</v>
      </c>
      <c r="K116" s="532"/>
      <c r="L116" s="606"/>
      <c r="M116" s="257"/>
      <c r="N116" s="257"/>
      <c r="O116" s="257"/>
      <c r="P116" s="257"/>
      <c r="Q116" s="257"/>
      <c r="R116" s="257"/>
      <c r="S116" s="257"/>
    </row>
    <row r="117" spans="1:19" ht="18" thickTop="1" thickBot="1">
      <c r="A117" s="523">
        <v>11</v>
      </c>
      <c r="B117" s="524"/>
      <c r="C117" s="533"/>
      <c r="D117" s="533"/>
      <c r="E117" s="526"/>
      <c r="F117" s="533"/>
      <c r="G117" s="526"/>
      <c r="H117" s="533"/>
      <c r="I117" s="533"/>
      <c r="J117" s="526"/>
      <c r="K117" s="527"/>
      <c r="L117" s="606"/>
      <c r="M117" s="257"/>
      <c r="N117" s="257"/>
      <c r="O117" s="257"/>
      <c r="P117" s="257"/>
      <c r="Q117" s="257"/>
      <c r="R117" s="257"/>
      <c r="S117" s="257"/>
    </row>
    <row r="118" spans="1:19" ht="18" thickTop="1" thickBot="1">
      <c r="A118" s="528">
        <v>12</v>
      </c>
      <c r="B118" s="529"/>
      <c r="C118" s="534"/>
      <c r="D118" s="534"/>
      <c r="E118" s="531"/>
      <c r="F118" s="534"/>
      <c r="G118" s="531"/>
      <c r="H118" s="534"/>
      <c r="I118" s="534"/>
      <c r="J118" s="531"/>
      <c r="K118" s="532"/>
      <c r="L118" s="606"/>
      <c r="M118" s="257"/>
      <c r="N118" s="257"/>
      <c r="O118" s="257"/>
      <c r="P118" s="257"/>
      <c r="Q118" s="257"/>
      <c r="R118" s="257"/>
      <c r="S118" s="257"/>
    </row>
    <row r="119" spans="1:19" ht="18" thickTop="1" thickBot="1">
      <c r="A119" s="518"/>
      <c r="B119" s="544"/>
      <c r="C119" s="539"/>
      <c r="D119" s="539"/>
      <c r="E119" s="545"/>
      <c r="F119" s="539"/>
      <c r="G119" s="545"/>
      <c r="H119" s="539">
        <f>SUM(H107:H118)</f>
        <v>50</v>
      </c>
      <c r="I119" s="539">
        <f>SUM(I107:I117)</f>
        <v>0</v>
      </c>
      <c r="J119" s="545"/>
      <c r="K119" s="518"/>
      <c r="L119" s="606"/>
      <c r="M119" s="257"/>
      <c r="N119" s="257"/>
      <c r="O119" s="257"/>
      <c r="P119" s="257"/>
      <c r="Q119" s="257"/>
      <c r="R119" s="257"/>
      <c r="S119" s="257"/>
    </row>
    <row r="120" spans="1:19" ht="18" thickTop="1" thickBot="1">
      <c r="A120" s="540"/>
      <c r="B120" s="540"/>
      <c r="C120" s="540"/>
      <c r="D120" s="540"/>
      <c r="E120" s="540"/>
      <c r="F120" s="541"/>
      <c r="G120" s="542"/>
      <c r="H120" s="543"/>
      <c r="I120" s="543"/>
      <c r="J120" s="543"/>
      <c r="K120" s="510"/>
      <c r="L120" s="606"/>
      <c r="M120" s="257"/>
      <c r="N120" s="257"/>
      <c r="O120" s="257"/>
      <c r="P120" s="257"/>
      <c r="Q120" s="257"/>
      <c r="R120" s="257"/>
      <c r="S120" s="257"/>
    </row>
    <row r="121" spans="1:19" ht="18" thickTop="1" thickBot="1">
      <c r="A121" s="511" t="s">
        <v>37</v>
      </c>
      <c r="B121" s="511"/>
      <c r="C121" s="511"/>
      <c r="D121" s="511"/>
      <c r="E121" s="511"/>
      <c r="F121" s="511"/>
      <c r="G121" s="511"/>
      <c r="H121" s="512" t="s">
        <v>46</v>
      </c>
      <c r="I121" s="513" t="s">
        <v>276</v>
      </c>
      <c r="J121" s="513"/>
      <c r="K121" s="513"/>
      <c r="L121" s="608">
        <v>8</v>
      </c>
      <c r="M121" s="257"/>
      <c r="N121" s="257"/>
      <c r="O121" s="257"/>
      <c r="P121" s="257"/>
      <c r="Q121" s="257"/>
      <c r="R121" s="257"/>
      <c r="S121" s="257"/>
    </row>
    <row r="122" spans="1:19" ht="18" thickTop="1" thickBot="1">
      <c r="A122" s="514" t="s">
        <v>39</v>
      </c>
      <c r="B122" s="515" t="s">
        <v>31</v>
      </c>
      <c r="C122" s="516" t="s">
        <v>17</v>
      </c>
      <c r="D122" s="516"/>
      <c r="E122" s="516"/>
      <c r="F122" s="516"/>
      <c r="G122" s="516"/>
      <c r="H122" s="517" t="s">
        <v>16</v>
      </c>
      <c r="I122" s="517"/>
      <c r="J122" s="517"/>
      <c r="K122" s="518"/>
      <c r="L122" s="606"/>
      <c r="M122" s="257"/>
      <c r="N122" s="257"/>
      <c r="O122" s="257"/>
      <c r="P122" s="257"/>
      <c r="Q122" s="257"/>
      <c r="R122" s="257"/>
      <c r="S122" s="257"/>
    </row>
    <row r="123" spans="1:19" ht="67.5" thickTop="1" thickBot="1">
      <c r="A123" s="514"/>
      <c r="B123" s="515"/>
      <c r="C123" s="519" t="s">
        <v>23</v>
      </c>
      <c r="D123" s="519" t="s">
        <v>24</v>
      </c>
      <c r="E123" s="520" t="s">
        <v>25</v>
      </c>
      <c r="F123" s="520" t="s">
        <v>40</v>
      </c>
      <c r="G123" s="521" t="s">
        <v>41</v>
      </c>
      <c r="H123" s="522" t="s">
        <v>16</v>
      </c>
      <c r="I123" s="522" t="s">
        <v>42</v>
      </c>
      <c r="J123" s="522" t="s">
        <v>43</v>
      </c>
      <c r="K123" s="522" t="s">
        <v>44</v>
      </c>
      <c r="L123" s="606"/>
      <c r="M123" s="257"/>
      <c r="N123" s="257"/>
      <c r="O123" s="257"/>
      <c r="P123" s="257"/>
      <c r="Q123" s="257"/>
      <c r="R123" s="257"/>
      <c r="S123" s="257"/>
    </row>
    <row r="124" spans="1:19" ht="18" thickTop="1" thickBot="1">
      <c r="A124" s="523">
        <f ca="1">A124:H1321</f>
        <v>0</v>
      </c>
      <c r="B124" s="524">
        <v>45499</v>
      </c>
      <c r="C124" s="533"/>
      <c r="D124" s="533"/>
      <c r="E124" s="526">
        <f>+C124+D124</f>
        <v>0</v>
      </c>
      <c r="F124" s="533"/>
      <c r="G124" s="526"/>
      <c r="H124" s="533">
        <v>5</v>
      </c>
      <c r="I124" s="533"/>
      <c r="J124" s="526">
        <f>+H124</f>
        <v>5</v>
      </c>
      <c r="K124" s="527"/>
      <c r="L124" s="606"/>
      <c r="M124" s="257"/>
      <c r="N124" s="257"/>
      <c r="O124" s="257"/>
      <c r="P124" s="257"/>
      <c r="Q124" s="257"/>
      <c r="R124" s="257"/>
      <c r="S124" s="257"/>
    </row>
    <row r="125" spans="1:19" ht="18" thickTop="1" thickBot="1">
      <c r="A125" s="528">
        <v>2</v>
      </c>
      <c r="B125" s="529">
        <v>45534</v>
      </c>
      <c r="C125" s="534"/>
      <c r="D125" s="534"/>
      <c r="E125" s="531">
        <f>+C125+D125</f>
        <v>0</v>
      </c>
      <c r="F125" s="534"/>
      <c r="G125" s="531">
        <f>G124+E125-F125</f>
        <v>0</v>
      </c>
      <c r="H125" s="534">
        <v>5</v>
      </c>
      <c r="I125" s="534"/>
      <c r="J125" s="531">
        <f>J124+H125-I125</f>
        <v>10</v>
      </c>
      <c r="K125" s="532"/>
      <c r="L125" s="606"/>
      <c r="M125" s="257"/>
      <c r="N125" s="257"/>
      <c r="O125" s="257"/>
      <c r="P125" s="257"/>
      <c r="Q125" s="257"/>
      <c r="R125" s="257"/>
      <c r="S125" s="257"/>
    </row>
    <row r="126" spans="1:19" ht="18" thickTop="1" thickBot="1">
      <c r="A126" s="523">
        <v>3</v>
      </c>
      <c r="B126" s="524">
        <v>45562</v>
      </c>
      <c r="C126" s="533"/>
      <c r="D126" s="533"/>
      <c r="E126" s="526">
        <f t="shared" ref="E126:E133" si="24">+C126+D126</f>
        <v>0</v>
      </c>
      <c r="F126" s="533"/>
      <c r="G126" s="526">
        <f t="shared" ref="G126:G132" si="25">G125+E126-F126</f>
        <v>0</v>
      </c>
      <c r="H126" s="533">
        <v>5</v>
      </c>
      <c r="I126" s="533"/>
      <c r="J126" s="526">
        <f>J125+H126-I126</f>
        <v>15</v>
      </c>
      <c r="K126" s="527"/>
      <c r="L126" s="606"/>
      <c r="M126" s="257"/>
      <c r="N126" s="257"/>
      <c r="O126" s="257"/>
      <c r="P126" s="257"/>
      <c r="Q126" s="257"/>
      <c r="R126" s="257"/>
      <c r="S126" s="257"/>
    </row>
    <row r="127" spans="1:19" ht="18" thickTop="1" thickBot="1">
      <c r="A127" s="528">
        <v>4</v>
      </c>
      <c r="B127" s="529">
        <v>45589</v>
      </c>
      <c r="C127" s="534"/>
      <c r="D127" s="534"/>
      <c r="E127" s="531">
        <f t="shared" si="24"/>
        <v>0</v>
      </c>
      <c r="F127" s="534"/>
      <c r="G127" s="531">
        <f t="shared" si="25"/>
        <v>0</v>
      </c>
      <c r="H127" s="534">
        <v>5</v>
      </c>
      <c r="I127" s="552"/>
      <c r="J127" s="531">
        <f t="shared" ref="J127:J128" si="26">J126+H127-I127</f>
        <v>20</v>
      </c>
      <c r="K127" s="532"/>
      <c r="L127" s="606"/>
      <c r="M127" s="257"/>
      <c r="N127" s="257"/>
      <c r="O127" s="257"/>
      <c r="P127" s="257"/>
      <c r="Q127" s="257"/>
      <c r="R127" s="257"/>
      <c r="S127" s="257"/>
    </row>
    <row r="128" spans="1:19" ht="18" thickTop="1" thickBot="1">
      <c r="A128" s="523">
        <v>5</v>
      </c>
      <c r="B128" s="524">
        <v>45625</v>
      </c>
      <c r="C128" s="533"/>
      <c r="D128" s="533"/>
      <c r="E128" s="526">
        <f t="shared" si="24"/>
        <v>0</v>
      </c>
      <c r="F128" s="533"/>
      <c r="G128" s="526">
        <f t="shared" si="25"/>
        <v>0</v>
      </c>
      <c r="H128" s="533">
        <v>5</v>
      </c>
      <c r="I128" s="533"/>
      <c r="J128" s="526">
        <f t="shared" si="26"/>
        <v>25</v>
      </c>
      <c r="K128" s="527"/>
      <c r="L128" s="606"/>
      <c r="M128" s="257"/>
      <c r="N128" s="257"/>
      <c r="O128" s="257"/>
      <c r="P128" s="257"/>
      <c r="Q128" s="257"/>
      <c r="R128" s="257"/>
      <c r="S128" s="257"/>
    </row>
    <row r="129" spans="1:19" ht="18" thickTop="1" thickBot="1">
      <c r="A129" s="528">
        <v>6</v>
      </c>
      <c r="B129" s="529">
        <v>45653</v>
      </c>
      <c r="C129" s="534"/>
      <c r="D129" s="534"/>
      <c r="E129" s="531">
        <f t="shared" si="24"/>
        <v>0</v>
      </c>
      <c r="F129" s="534"/>
      <c r="G129" s="531">
        <f t="shared" si="25"/>
        <v>0</v>
      </c>
      <c r="H129" s="534">
        <v>5</v>
      </c>
      <c r="I129" s="552"/>
      <c r="J129" s="531">
        <f>J128+H129-I129</f>
        <v>30</v>
      </c>
      <c r="K129" s="532"/>
      <c r="L129" s="606"/>
      <c r="M129" s="257"/>
      <c r="N129" s="257"/>
      <c r="O129" s="257"/>
      <c r="P129" s="257"/>
      <c r="Q129" s="257"/>
      <c r="R129" s="257"/>
      <c r="S129" s="257"/>
    </row>
    <row r="130" spans="1:19" ht="18" thickTop="1" thickBot="1">
      <c r="A130" s="523">
        <v>7</v>
      </c>
      <c r="B130" s="524">
        <v>45688</v>
      </c>
      <c r="C130" s="533"/>
      <c r="D130" s="533"/>
      <c r="E130" s="526">
        <f t="shared" si="24"/>
        <v>0</v>
      </c>
      <c r="F130" s="553"/>
      <c r="G130" s="526">
        <f t="shared" si="25"/>
        <v>0</v>
      </c>
      <c r="H130" s="533">
        <v>5</v>
      </c>
      <c r="I130" s="553"/>
      <c r="J130" s="526">
        <f>J129+H130-I130</f>
        <v>35</v>
      </c>
      <c r="K130" s="527"/>
      <c r="L130" s="606"/>
      <c r="M130" s="257"/>
      <c r="N130" s="257"/>
      <c r="O130" s="257"/>
      <c r="P130" s="257"/>
      <c r="Q130" s="257"/>
      <c r="R130" s="257"/>
      <c r="S130" s="257"/>
    </row>
    <row r="131" spans="1:19" ht="18" thickTop="1" thickBot="1">
      <c r="A131" s="528">
        <v>8</v>
      </c>
      <c r="B131" s="529">
        <v>45691</v>
      </c>
      <c r="C131" s="534"/>
      <c r="D131" s="534"/>
      <c r="E131" s="531">
        <f t="shared" si="24"/>
        <v>0</v>
      </c>
      <c r="F131" s="534"/>
      <c r="G131" s="531">
        <f t="shared" si="25"/>
        <v>0</v>
      </c>
      <c r="H131" s="534">
        <v>5</v>
      </c>
      <c r="I131" s="552"/>
      <c r="J131" s="531">
        <f>J130+H131-I131</f>
        <v>40</v>
      </c>
      <c r="K131" s="532"/>
      <c r="L131" s="606"/>
      <c r="M131" s="257"/>
      <c r="N131" s="257"/>
      <c r="O131" s="257"/>
      <c r="P131" s="257"/>
      <c r="Q131" s="257"/>
      <c r="R131" s="257"/>
      <c r="S131" s="257"/>
    </row>
    <row r="132" spans="1:19" ht="18" thickTop="1" thickBot="1">
      <c r="A132" s="523">
        <v>9</v>
      </c>
      <c r="B132" s="524">
        <v>45747</v>
      </c>
      <c r="C132" s="533"/>
      <c r="D132" s="533"/>
      <c r="E132" s="526">
        <f t="shared" si="24"/>
        <v>0</v>
      </c>
      <c r="F132" s="533"/>
      <c r="G132" s="526">
        <f t="shared" si="25"/>
        <v>0</v>
      </c>
      <c r="H132" s="533">
        <v>5</v>
      </c>
      <c r="I132" s="533"/>
      <c r="J132" s="526">
        <f>J131+H132-I132</f>
        <v>45</v>
      </c>
      <c r="K132" s="527"/>
      <c r="L132" s="606"/>
      <c r="M132" s="257"/>
      <c r="N132" s="257"/>
      <c r="O132" s="257"/>
      <c r="P132" s="257"/>
      <c r="Q132" s="257"/>
      <c r="R132" s="257"/>
      <c r="S132" s="257"/>
    </row>
    <row r="133" spans="1:19" ht="18" thickTop="1" thickBot="1">
      <c r="A133" s="528">
        <v>10</v>
      </c>
      <c r="B133" s="529">
        <v>45777</v>
      </c>
      <c r="C133" s="534"/>
      <c r="D133" s="534"/>
      <c r="E133" s="531">
        <f t="shared" si="24"/>
        <v>0</v>
      </c>
      <c r="F133" s="552"/>
      <c r="G133" s="531">
        <f>G132+E133-F133</f>
        <v>0</v>
      </c>
      <c r="H133" s="534">
        <v>5</v>
      </c>
      <c r="I133" s="552"/>
      <c r="J133" s="531">
        <f t="shared" ref="J133" si="27">J132+H133-I133</f>
        <v>50</v>
      </c>
      <c r="K133" s="532"/>
      <c r="L133" s="606"/>
      <c r="M133" s="257"/>
      <c r="N133" s="257"/>
      <c r="O133" s="257"/>
      <c r="P133" s="257"/>
      <c r="Q133" s="257"/>
      <c r="R133" s="257"/>
      <c r="S133" s="257"/>
    </row>
    <row r="134" spans="1:19" ht="18" thickTop="1" thickBot="1">
      <c r="A134" s="523">
        <v>11</v>
      </c>
      <c r="B134" s="524"/>
      <c r="C134" s="533"/>
      <c r="D134" s="533"/>
      <c r="E134" s="526"/>
      <c r="F134" s="553"/>
      <c r="G134" s="526"/>
      <c r="H134" s="533"/>
      <c r="I134" s="553"/>
      <c r="J134" s="526"/>
      <c r="K134" s="527"/>
      <c r="L134" s="606"/>
      <c r="M134" s="257"/>
      <c r="N134" s="257"/>
      <c r="O134" s="257"/>
      <c r="P134" s="257"/>
      <c r="Q134" s="257"/>
      <c r="R134" s="257"/>
      <c r="S134" s="257"/>
    </row>
    <row r="135" spans="1:19" ht="18" thickTop="1" thickBot="1">
      <c r="A135" s="528">
        <v>12</v>
      </c>
      <c r="B135" s="529"/>
      <c r="C135" s="534"/>
      <c r="D135" s="534"/>
      <c r="E135" s="531"/>
      <c r="F135" s="534"/>
      <c r="G135" s="531"/>
      <c r="H135" s="534"/>
      <c r="I135" s="534"/>
      <c r="J135" s="531"/>
      <c r="K135" s="532"/>
      <c r="L135" s="606"/>
      <c r="M135" s="257"/>
      <c r="N135" s="257"/>
      <c r="O135" s="257"/>
      <c r="P135" s="257"/>
      <c r="Q135" s="257"/>
      <c r="R135" s="257"/>
      <c r="S135" s="257"/>
    </row>
    <row r="136" spans="1:19" ht="18" thickTop="1" thickBot="1">
      <c r="A136" s="518"/>
      <c r="B136" s="544"/>
      <c r="C136" s="539"/>
      <c r="D136" s="539"/>
      <c r="E136" s="545"/>
      <c r="F136" s="539"/>
      <c r="G136" s="545"/>
      <c r="H136" s="539">
        <f>SUM(H124:H135)</f>
        <v>50</v>
      </c>
      <c r="I136" s="539">
        <f>SUM(I124:I135)</f>
        <v>0</v>
      </c>
      <c r="J136" s="545"/>
      <c r="K136" s="518"/>
      <c r="L136" s="609"/>
      <c r="M136" s="257"/>
      <c r="N136" s="257"/>
      <c r="O136" s="257"/>
      <c r="P136" s="257"/>
      <c r="Q136" s="257"/>
      <c r="R136" s="257"/>
      <c r="S136" s="257"/>
    </row>
    <row r="137" spans="1:19" ht="18" thickTop="1" thickBot="1">
      <c r="A137" s="540"/>
      <c r="B137" s="540"/>
      <c r="C137" s="540"/>
      <c r="D137" s="540"/>
      <c r="E137" s="540"/>
      <c r="F137" s="541"/>
      <c r="G137" s="542"/>
      <c r="H137" s="554"/>
      <c r="I137" s="554"/>
      <c r="J137" s="554"/>
      <c r="K137" s="510"/>
      <c r="L137" s="606"/>
      <c r="M137" s="257"/>
      <c r="N137" s="257"/>
      <c r="O137" s="257"/>
      <c r="P137" s="257"/>
      <c r="Q137" s="257"/>
      <c r="R137" s="257"/>
      <c r="S137" s="257"/>
    </row>
    <row r="138" spans="1:19" ht="18" thickTop="1" thickBot="1">
      <c r="A138" s="555" t="s">
        <v>37</v>
      </c>
      <c r="B138" s="555"/>
      <c r="C138" s="555"/>
      <c r="D138" s="555"/>
      <c r="E138" s="555"/>
      <c r="F138" s="555"/>
      <c r="G138" s="555"/>
      <c r="H138" s="556" t="s">
        <v>46</v>
      </c>
      <c r="I138" s="557" t="s">
        <v>232</v>
      </c>
      <c r="J138" s="557"/>
      <c r="K138" s="557"/>
      <c r="L138" s="607">
        <v>9</v>
      </c>
      <c r="M138" s="257"/>
      <c r="N138" s="257"/>
      <c r="O138" s="257"/>
      <c r="P138" s="257"/>
      <c r="Q138" s="257"/>
      <c r="R138" s="257"/>
      <c r="S138" s="257"/>
    </row>
    <row r="139" spans="1:19" ht="18" thickTop="1" thickBot="1">
      <c r="A139" s="514" t="s">
        <v>39</v>
      </c>
      <c r="B139" s="515" t="s">
        <v>31</v>
      </c>
      <c r="C139" s="516" t="s">
        <v>17</v>
      </c>
      <c r="D139" s="516"/>
      <c r="E139" s="516"/>
      <c r="F139" s="516"/>
      <c r="G139" s="516"/>
      <c r="H139" s="517" t="s">
        <v>16</v>
      </c>
      <c r="I139" s="517"/>
      <c r="J139" s="517"/>
      <c r="K139" s="518"/>
      <c r="L139" s="606"/>
      <c r="M139" s="257"/>
      <c r="N139" s="257"/>
      <c r="O139" s="257"/>
      <c r="P139" s="257"/>
      <c r="Q139" s="257"/>
      <c r="R139" s="257"/>
      <c r="S139" s="257"/>
    </row>
    <row r="140" spans="1:19" ht="67.5" thickTop="1" thickBot="1">
      <c r="A140" s="514"/>
      <c r="B140" s="515"/>
      <c r="C140" s="519" t="s">
        <v>23</v>
      </c>
      <c r="D140" s="519" t="s">
        <v>24</v>
      </c>
      <c r="E140" s="520" t="s">
        <v>25</v>
      </c>
      <c r="F140" s="520" t="s">
        <v>40</v>
      </c>
      <c r="G140" s="521" t="s">
        <v>41</v>
      </c>
      <c r="H140" s="522" t="s">
        <v>16</v>
      </c>
      <c r="I140" s="522" t="s">
        <v>42</v>
      </c>
      <c r="J140" s="522" t="s">
        <v>43</v>
      </c>
      <c r="K140" s="522" t="s">
        <v>44</v>
      </c>
      <c r="L140" s="606"/>
      <c r="M140" s="257"/>
      <c r="N140" s="257"/>
      <c r="O140" s="257"/>
      <c r="P140" s="257"/>
      <c r="Q140" s="257"/>
      <c r="R140" s="257"/>
      <c r="S140" s="257"/>
    </row>
    <row r="141" spans="1:19" ht="18" thickTop="1" thickBot="1">
      <c r="A141" s="523">
        <v>1</v>
      </c>
      <c r="B141" s="524">
        <v>45499</v>
      </c>
      <c r="C141" s="533"/>
      <c r="D141" s="533"/>
      <c r="E141" s="526">
        <f>+C141+D141</f>
        <v>0</v>
      </c>
      <c r="F141" s="533"/>
      <c r="G141" s="526"/>
      <c r="H141" s="533"/>
      <c r="I141" s="533"/>
      <c r="J141" s="526">
        <v>0</v>
      </c>
      <c r="K141" s="527"/>
      <c r="L141" s="606"/>
      <c r="M141" s="257"/>
      <c r="N141" s="257"/>
      <c r="O141" s="257"/>
      <c r="P141" s="257"/>
      <c r="Q141" s="257"/>
      <c r="R141" s="257"/>
      <c r="S141" s="257"/>
    </row>
    <row r="142" spans="1:19" ht="18" thickTop="1" thickBot="1">
      <c r="A142" s="528">
        <v>2</v>
      </c>
      <c r="B142" s="529">
        <v>45534</v>
      </c>
      <c r="C142" s="534"/>
      <c r="D142" s="534"/>
      <c r="E142" s="531">
        <f t="shared" ref="E142:E150" si="28">+C142+D142</f>
        <v>0</v>
      </c>
      <c r="F142" s="534"/>
      <c r="G142" s="531">
        <f>G141+E142-F142</f>
        <v>0</v>
      </c>
      <c r="H142" s="534">
        <v>10</v>
      </c>
      <c r="I142" s="534"/>
      <c r="J142" s="531">
        <f>J141+H142-I142</f>
        <v>10</v>
      </c>
      <c r="K142" s="532"/>
      <c r="L142" s="606"/>
      <c r="M142" s="257"/>
      <c r="N142" s="257"/>
      <c r="O142" s="257"/>
      <c r="P142" s="257"/>
      <c r="Q142" s="257"/>
      <c r="R142" s="257"/>
      <c r="S142" s="257"/>
    </row>
    <row r="143" spans="1:19" ht="18" thickTop="1" thickBot="1">
      <c r="A143" s="523">
        <v>3</v>
      </c>
      <c r="B143" s="524">
        <v>45562</v>
      </c>
      <c r="C143" s="533"/>
      <c r="D143" s="533"/>
      <c r="E143" s="526">
        <f t="shared" si="28"/>
        <v>0</v>
      </c>
      <c r="F143" s="533"/>
      <c r="G143" s="526">
        <f t="shared" ref="G143:G149" si="29">G142+E143-F143</f>
        <v>0</v>
      </c>
      <c r="H143" s="533">
        <v>5</v>
      </c>
      <c r="I143" s="533"/>
      <c r="J143" s="526">
        <f t="shared" ref="J143:J150" si="30">J142+H143-I143</f>
        <v>15</v>
      </c>
      <c r="K143" s="527"/>
      <c r="L143" s="606"/>
      <c r="M143" s="257"/>
      <c r="N143" s="257"/>
      <c r="O143" s="257"/>
      <c r="P143" s="257"/>
      <c r="Q143" s="257"/>
      <c r="R143" s="257"/>
      <c r="S143" s="257"/>
    </row>
    <row r="144" spans="1:19" ht="18" thickTop="1" thickBot="1">
      <c r="A144" s="528">
        <v>4</v>
      </c>
      <c r="B144" s="529">
        <v>45589</v>
      </c>
      <c r="C144" s="534">
        <v>100</v>
      </c>
      <c r="D144" s="534">
        <v>15</v>
      </c>
      <c r="E144" s="531">
        <f t="shared" si="28"/>
        <v>115</v>
      </c>
      <c r="F144" s="534"/>
      <c r="G144" s="531">
        <f t="shared" si="29"/>
        <v>115</v>
      </c>
      <c r="H144" s="534">
        <v>5</v>
      </c>
      <c r="I144" s="534"/>
      <c r="J144" s="531">
        <f t="shared" si="30"/>
        <v>20</v>
      </c>
      <c r="K144" s="532"/>
      <c r="L144" s="606"/>
      <c r="M144" s="257"/>
      <c r="N144" s="257"/>
      <c r="O144" s="257"/>
      <c r="P144" s="257"/>
      <c r="Q144" s="257"/>
      <c r="R144" s="257"/>
      <c r="S144" s="257"/>
    </row>
    <row r="145" spans="1:19" ht="18" thickTop="1" thickBot="1">
      <c r="A145" s="523">
        <v>5</v>
      </c>
      <c r="B145" s="524">
        <v>45625</v>
      </c>
      <c r="C145" s="533"/>
      <c r="D145" s="533"/>
      <c r="E145" s="526">
        <f t="shared" si="28"/>
        <v>0</v>
      </c>
      <c r="F145" s="533">
        <v>5</v>
      </c>
      <c r="G145" s="526">
        <f t="shared" si="29"/>
        <v>110</v>
      </c>
      <c r="H145" s="533">
        <v>5</v>
      </c>
      <c r="I145" s="533"/>
      <c r="J145" s="526">
        <f t="shared" si="30"/>
        <v>25</v>
      </c>
      <c r="K145" s="527"/>
      <c r="L145" s="606"/>
      <c r="M145" s="257"/>
      <c r="N145" s="257"/>
      <c r="O145" s="257"/>
      <c r="P145" s="257"/>
      <c r="Q145" s="257"/>
      <c r="R145" s="257"/>
      <c r="S145" s="257"/>
    </row>
    <row r="146" spans="1:19" ht="18" thickTop="1" thickBot="1">
      <c r="A146" s="528">
        <v>6</v>
      </c>
      <c r="B146" s="529">
        <v>45653</v>
      </c>
      <c r="C146" s="534"/>
      <c r="D146" s="534"/>
      <c r="E146" s="531">
        <f t="shared" si="28"/>
        <v>0</v>
      </c>
      <c r="F146" s="534">
        <v>5</v>
      </c>
      <c r="G146" s="531">
        <f t="shared" si="29"/>
        <v>105</v>
      </c>
      <c r="H146" s="534">
        <v>5</v>
      </c>
      <c r="I146" s="534"/>
      <c r="J146" s="531">
        <f t="shared" si="30"/>
        <v>30</v>
      </c>
      <c r="K146" s="532"/>
      <c r="L146" s="606"/>
      <c r="M146" s="257"/>
      <c r="N146" s="257"/>
      <c r="O146" s="257"/>
      <c r="P146" s="257"/>
      <c r="Q146" s="257"/>
      <c r="R146" s="257"/>
      <c r="S146" s="257"/>
    </row>
    <row r="147" spans="1:19" ht="18" thickTop="1" thickBot="1">
      <c r="A147" s="523">
        <v>7</v>
      </c>
      <c r="B147" s="524">
        <v>45688</v>
      </c>
      <c r="C147" s="533">
        <v>100</v>
      </c>
      <c r="D147" s="533">
        <v>15</v>
      </c>
      <c r="E147" s="526">
        <f t="shared" si="28"/>
        <v>115</v>
      </c>
      <c r="F147" s="533">
        <v>105</v>
      </c>
      <c r="G147" s="526">
        <f t="shared" si="29"/>
        <v>115</v>
      </c>
      <c r="H147" s="533">
        <v>5</v>
      </c>
      <c r="I147" s="533"/>
      <c r="J147" s="526">
        <f t="shared" si="30"/>
        <v>35</v>
      </c>
      <c r="K147" s="527"/>
      <c r="L147" s="606"/>
      <c r="M147" s="257"/>
      <c r="N147" s="257"/>
      <c r="O147" s="257"/>
      <c r="P147" s="257"/>
      <c r="Q147" s="257"/>
      <c r="R147" s="257"/>
      <c r="S147" s="257"/>
    </row>
    <row r="148" spans="1:19" ht="18" thickTop="1" thickBot="1">
      <c r="A148" s="528">
        <v>8</v>
      </c>
      <c r="B148" s="529">
        <v>45691</v>
      </c>
      <c r="C148" s="534"/>
      <c r="D148" s="534"/>
      <c r="E148" s="531">
        <f t="shared" si="28"/>
        <v>0</v>
      </c>
      <c r="F148" s="534">
        <v>5</v>
      </c>
      <c r="G148" s="531">
        <f t="shared" si="29"/>
        <v>110</v>
      </c>
      <c r="H148" s="534">
        <v>5</v>
      </c>
      <c r="I148" s="534"/>
      <c r="J148" s="531">
        <f t="shared" si="30"/>
        <v>40</v>
      </c>
      <c r="K148" s="532"/>
      <c r="L148" s="606"/>
      <c r="M148" s="257"/>
      <c r="N148" s="257"/>
      <c r="O148" s="257"/>
      <c r="P148" s="257"/>
      <c r="Q148" s="257"/>
      <c r="R148" s="257"/>
      <c r="S148" s="257"/>
    </row>
    <row r="149" spans="1:19" ht="18" thickTop="1" thickBot="1">
      <c r="A149" s="523">
        <v>9</v>
      </c>
      <c r="B149" s="524">
        <v>45747</v>
      </c>
      <c r="C149" s="533"/>
      <c r="D149" s="533"/>
      <c r="E149" s="526">
        <f t="shared" si="28"/>
        <v>0</v>
      </c>
      <c r="F149" s="533">
        <v>5</v>
      </c>
      <c r="G149" s="526">
        <f t="shared" si="29"/>
        <v>105</v>
      </c>
      <c r="H149" s="533">
        <v>5</v>
      </c>
      <c r="I149" s="533"/>
      <c r="J149" s="526">
        <f>J148+H149-I149</f>
        <v>45</v>
      </c>
      <c r="K149" s="527"/>
      <c r="L149" s="606"/>
      <c r="M149" s="257"/>
      <c r="N149" s="257"/>
      <c r="O149" s="257"/>
      <c r="P149" s="257"/>
      <c r="Q149" s="257"/>
      <c r="R149" s="257"/>
      <c r="S149" s="257"/>
    </row>
    <row r="150" spans="1:19" ht="18" thickTop="1" thickBot="1">
      <c r="A150" s="528">
        <v>10</v>
      </c>
      <c r="B150" s="529">
        <v>45777</v>
      </c>
      <c r="C150" s="534"/>
      <c r="D150" s="534"/>
      <c r="E150" s="531">
        <f t="shared" si="28"/>
        <v>0</v>
      </c>
      <c r="F150" s="534">
        <v>105</v>
      </c>
      <c r="G150" s="531">
        <f>G149+E150-F150</f>
        <v>0</v>
      </c>
      <c r="H150" s="534">
        <v>5</v>
      </c>
      <c r="I150" s="534"/>
      <c r="J150" s="531">
        <f t="shared" si="30"/>
        <v>50</v>
      </c>
      <c r="K150" s="532"/>
      <c r="L150" s="606"/>
      <c r="M150" s="257"/>
      <c r="N150" s="257"/>
      <c r="O150" s="257"/>
      <c r="P150" s="257"/>
      <c r="Q150" s="257"/>
      <c r="R150" s="257"/>
      <c r="S150" s="257"/>
    </row>
    <row r="151" spans="1:19" ht="18" thickTop="1" thickBot="1">
      <c r="A151" s="523">
        <v>11</v>
      </c>
      <c r="B151" s="524"/>
      <c r="C151" s="533"/>
      <c r="D151" s="533"/>
      <c r="E151" s="526"/>
      <c r="F151" s="533"/>
      <c r="G151" s="526"/>
      <c r="H151" s="533"/>
      <c r="I151" s="533"/>
      <c r="J151" s="526"/>
      <c r="K151" s="527"/>
      <c r="L151" s="606"/>
      <c r="M151" s="257"/>
      <c r="N151" s="257"/>
      <c r="O151" s="257"/>
      <c r="P151" s="257"/>
      <c r="Q151" s="257"/>
      <c r="R151" s="257"/>
      <c r="S151" s="257"/>
    </row>
    <row r="152" spans="1:19" ht="18" thickTop="1" thickBot="1">
      <c r="A152" s="528">
        <v>12</v>
      </c>
      <c r="B152" s="529"/>
      <c r="C152" s="534"/>
      <c r="D152" s="534"/>
      <c r="E152" s="531"/>
      <c r="F152" s="534"/>
      <c r="G152" s="531"/>
      <c r="H152" s="534"/>
      <c r="I152" s="534"/>
      <c r="J152" s="531"/>
      <c r="K152" s="532"/>
      <c r="L152" s="606"/>
      <c r="M152" s="257"/>
      <c r="N152" s="257"/>
      <c r="O152" s="257"/>
      <c r="P152" s="257"/>
      <c r="Q152" s="257"/>
      <c r="R152" s="257"/>
      <c r="S152" s="257"/>
    </row>
    <row r="153" spans="1:19" ht="18" thickTop="1" thickBot="1">
      <c r="A153" s="518"/>
      <c r="B153" s="544"/>
      <c r="C153" s="539"/>
      <c r="D153" s="539"/>
      <c r="E153" s="545"/>
      <c r="F153" s="539"/>
      <c r="G153" s="545"/>
      <c r="H153" s="539">
        <f>SUM(H141:H152)</f>
        <v>50</v>
      </c>
      <c r="I153" s="539">
        <f>SUM(I141:I152)</f>
        <v>0</v>
      </c>
      <c r="J153" s="545"/>
      <c r="K153" s="518"/>
      <c r="L153" s="606"/>
      <c r="M153" s="257"/>
      <c r="N153" s="257"/>
      <c r="O153" s="257"/>
      <c r="P153" s="257"/>
      <c r="Q153" s="257"/>
      <c r="R153" s="257"/>
      <c r="S153" s="257"/>
    </row>
    <row r="154" spans="1:19" ht="18" thickTop="1" thickBot="1">
      <c r="A154" s="540"/>
      <c r="B154" s="540"/>
      <c r="C154" s="540"/>
      <c r="D154" s="540"/>
      <c r="E154" s="540"/>
      <c r="F154" s="541"/>
      <c r="G154" s="542"/>
      <c r="H154" s="543"/>
      <c r="I154" s="543"/>
      <c r="J154" s="543"/>
      <c r="K154" s="510"/>
      <c r="L154" s="606"/>
      <c r="M154" s="257"/>
      <c r="N154" s="257"/>
      <c r="O154" s="257"/>
      <c r="P154" s="257"/>
      <c r="Q154" s="257"/>
      <c r="R154" s="257"/>
      <c r="S154" s="257"/>
    </row>
    <row r="155" spans="1:19" ht="18" thickTop="1" thickBot="1">
      <c r="A155" s="558" t="s">
        <v>37</v>
      </c>
      <c r="B155" s="558"/>
      <c r="C155" s="558"/>
      <c r="D155" s="558"/>
      <c r="E155" s="558"/>
      <c r="F155" s="558"/>
      <c r="G155" s="558"/>
      <c r="H155" s="559" t="s">
        <v>38</v>
      </c>
      <c r="I155" s="560" t="s">
        <v>277</v>
      </c>
      <c r="J155" s="560"/>
      <c r="K155" s="560"/>
      <c r="L155" s="608">
        <v>10</v>
      </c>
      <c r="M155" s="257"/>
      <c r="N155" s="257"/>
      <c r="O155" s="257"/>
      <c r="P155" s="257"/>
      <c r="Q155" s="257"/>
      <c r="R155" s="257"/>
      <c r="S155" s="257"/>
    </row>
    <row r="156" spans="1:19" ht="18" thickTop="1" thickBot="1">
      <c r="A156" s="514" t="s">
        <v>39</v>
      </c>
      <c r="B156" s="515" t="s">
        <v>31</v>
      </c>
      <c r="C156" s="516" t="s">
        <v>17</v>
      </c>
      <c r="D156" s="516"/>
      <c r="E156" s="516"/>
      <c r="F156" s="516"/>
      <c r="G156" s="516"/>
      <c r="H156" s="517" t="s">
        <v>16</v>
      </c>
      <c r="I156" s="517"/>
      <c r="J156" s="517"/>
      <c r="K156" s="518"/>
      <c r="L156" s="606"/>
      <c r="M156" s="257"/>
      <c r="N156" s="257"/>
      <c r="O156" s="257"/>
      <c r="P156" s="257"/>
      <c r="Q156" s="257"/>
      <c r="R156" s="257"/>
      <c r="S156" s="257"/>
    </row>
    <row r="157" spans="1:19" ht="67.5" thickTop="1" thickBot="1">
      <c r="A157" s="514"/>
      <c r="B157" s="515"/>
      <c r="C157" s="519" t="s">
        <v>23</v>
      </c>
      <c r="D157" s="519" t="s">
        <v>24</v>
      </c>
      <c r="E157" s="520" t="s">
        <v>25</v>
      </c>
      <c r="F157" s="520" t="s">
        <v>40</v>
      </c>
      <c r="G157" s="521" t="s">
        <v>41</v>
      </c>
      <c r="H157" s="522" t="s">
        <v>16</v>
      </c>
      <c r="I157" s="522" t="s">
        <v>42</v>
      </c>
      <c r="J157" s="522" t="s">
        <v>43</v>
      </c>
      <c r="K157" s="522" t="s">
        <v>44</v>
      </c>
      <c r="L157" s="606"/>
      <c r="M157" s="257"/>
      <c r="N157" s="257"/>
      <c r="O157" s="257"/>
      <c r="P157" s="257"/>
      <c r="Q157" s="257"/>
      <c r="R157" s="257"/>
      <c r="S157" s="257"/>
    </row>
    <row r="158" spans="1:19" ht="18" thickTop="1" thickBot="1">
      <c r="A158" s="523">
        <v>1</v>
      </c>
      <c r="B158" s="524">
        <v>45499</v>
      </c>
      <c r="C158" s="533"/>
      <c r="D158" s="533"/>
      <c r="E158" s="526">
        <f t="shared" ref="E158:E163" si="31">+C158+D158</f>
        <v>0</v>
      </c>
      <c r="F158" s="533"/>
      <c r="G158" s="526">
        <v>0</v>
      </c>
      <c r="H158" s="533">
        <v>5</v>
      </c>
      <c r="I158" s="533"/>
      <c r="J158" s="526">
        <f>+H158</f>
        <v>5</v>
      </c>
      <c r="K158" s="527"/>
      <c r="L158" s="606"/>
      <c r="M158" s="257"/>
      <c r="N158" s="257"/>
      <c r="O158" s="257"/>
      <c r="P158" s="257"/>
      <c r="Q158" s="257"/>
      <c r="R158" s="257"/>
      <c r="S158" s="257"/>
    </row>
    <row r="159" spans="1:19" ht="18" thickTop="1" thickBot="1">
      <c r="A159" s="528">
        <v>2</v>
      </c>
      <c r="B159" s="529">
        <v>45534</v>
      </c>
      <c r="C159" s="534"/>
      <c r="D159" s="534"/>
      <c r="E159" s="531">
        <f t="shared" si="31"/>
        <v>0</v>
      </c>
      <c r="F159" s="534"/>
      <c r="G159" s="531">
        <f>G158+E159-F159</f>
        <v>0</v>
      </c>
      <c r="H159" s="534">
        <v>5</v>
      </c>
      <c r="I159" s="534"/>
      <c r="J159" s="531">
        <f>J158+H159-I159</f>
        <v>10</v>
      </c>
      <c r="K159" s="532"/>
      <c r="L159" s="606"/>
      <c r="M159" s="257"/>
      <c r="N159" s="257"/>
      <c r="O159" s="257"/>
      <c r="P159" s="257"/>
      <c r="Q159" s="257"/>
      <c r="R159" s="257"/>
      <c r="S159" s="257"/>
    </row>
    <row r="160" spans="1:19" ht="18" thickTop="1" thickBot="1">
      <c r="A160" s="523">
        <v>3</v>
      </c>
      <c r="B160" s="524">
        <v>45562</v>
      </c>
      <c r="C160" s="533"/>
      <c r="D160" s="533"/>
      <c r="E160" s="526">
        <f t="shared" si="31"/>
        <v>0</v>
      </c>
      <c r="F160" s="553"/>
      <c r="G160" s="526">
        <f t="shared" ref="G160:G167" si="32">G159+E160-F160</f>
        <v>0</v>
      </c>
      <c r="H160" s="533">
        <v>5</v>
      </c>
      <c r="I160" s="553"/>
      <c r="J160" s="526">
        <f>J159+H160-I160</f>
        <v>15</v>
      </c>
      <c r="K160" s="527"/>
      <c r="L160" s="606"/>
      <c r="M160" s="257"/>
      <c r="N160" s="257"/>
      <c r="O160" s="257"/>
      <c r="P160" s="257"/>
      <c r="Q160" s="257"/>
      <c r="R160" s="257"/>
      <c r="S160" s="257"/>
    </row>
    <row r="161" spans="1:19" ht="18" thickTop="1" thickBot="1">
      <c r="A161" s="528">
        <v>4</v>
      </c>
      <c r="B161" s="529">
        <v>45589</v>
      </c>
      <c r="C161" s="534"/>
      <c r="D161" s="534"/>
      <c r="E161" s="531">
        <f t="shared" si="31"/>
        <v>0</v>
      </c>
      <c r="F161" s="552"/>
      <c r="G161" s="531">
        <f t="shared" si="32"/>
        <v>0</v>
      </c>
      <c r="H161" s="534">
        <v>5</v>
      </c>
      <c r="I161" s="552"/>
      <c r="J161" s="531">
        <f>J160+H161-I161</f>
        <v>20</v>
      </c>
      <c r="K161" s="532"/>
      <c r="L161" s="606"/>
      <c r="M161" s="257"/>
      <c r="N161" s="257"/>
      <c r="O161" s="257"/>
      <c r="P161" s="257"/>
      <c r="Q161" s="257"/>
      <c r="R161" s="257"/>
      <c r="S161" s="257"/>
    </row>
    <row r="162" spans="1:19" ht="18" thickTop="1" thickBot="1">
      <c r="A162" s="523">
        <v>5</v>
      </c>
      <c r="B162" s="524">
        <v>45625</v>
      </c>
      <c r="C162" s="533"/>
      <c r="D162" s="533"/>
      <c r="E162" s="526">
        <f t="shared" si="31"/>
        <v>0</v>
      </c>
      <c r="F162" s="533"/>
      <c r="G162" s="526">
        <f t="shared" si="32"/>
        <v>0</v>
      </c>
      <c r="H162" s="533">
        <v>5</v>
      </c>
      <c r="I162" s="533"/>
      <c r="J162" s="526">
        <f>J161+H162-I162</f>
        <v>25</v>
      </c>
      <c r="K162" s="527"/>
      <c r="L162" s="606"/>
      <c r="M162" s="257"/>
      <c r="N162" s="257"/>
      <c r="O162" s="257"/>
      <c r="P162" s="257"/>
      <c r="Q162" s="257"/>
      <c r="R162" s="257"/>
      <c r="S162" s="257"/>
    </row>
    <row r="163" spans="1:19" ht="18" thickTop="1" thickBot="1">
      <c r="A163" s="528">
        <v>6</v>
      </c>
      <c r="B163" s="529">
        <v>45653</v>
      </c>
      <c r="C163" s="534"/>
      <c r="D163" s="534"/>
      <c r="E163" s="531">
        <f t="shared" si="31"/>
        <v>0</v>
      </c>
      <c r="F163" s="534"/>
      <c r="G163" s="531">
        <f t="shared" si="32"/>
        <v>0</v>
      </c>
      <c r="H163" s="534">
        <v>5</v>
      </c>
      <c r="I163" s="534"/>
      <c r="J163" s="531">
        <f t="shared" ref="J163:J167" si="33">J162+H163-I163</f>
        <v>30</v>
      </c>
      <c r="K163" s="532"/>
      <c r="L163" s="606"/>
      <c r="M163" s="257"/>
      <c r="N163" s="257"/>
      <c r="O163" s="257"/>
      <c r="P163" s="257"/>
      <c r="Q163" s="257"/>
      <c r="R163" s="257"/>
      <c r="S163" s="257"/>
    </row>
    <row r="164" spans="1:19" ht="18" thickTop="1" thickBot="1">
      <c r="A164" s="523">
        <v>7</v>
      </c>
      <c r="B164" s="524">
        <v>45688</v>
      </c>
      <c r="C164" s="533">
        <v>100</v>
      </c>
      <c r="D164" s="533">
        <v>15</v>
      </c>
      <c r="E164" s="526">
        <f>+C164+D164</f>
        <v>115</v>
      </c>
      <c r="F164" s="533"/>
      <c r="G164" s="526">
        <f t="shared" si="32"/>
        <v>115</v>
      </c>
      <c r="H164" s="533">
        <v>5</v>
      </c>
      <c r="I164" s="533"/>
      <c r="J164" s="526">
        <f t="shared" si="33"/>
        <v>35</v>
      </c>
      <c r="K164" s="527"/>
      <c r="L164" s="606"/>
      <c r="M164" s="257"/>
      <c r="N164" s="257"/>
      <c r="O164" s="257"/>
      <c r="P164" s="257"/>
      <c r="Q164" s="257"/>
      <c r="R164" s="257"/>
      <c r="S164" s="257"/>
    </row>
    <row r="165" spans="1:19" ht="18" thickTop="1" thickBot="1">
      <c r="A165" s="528">
        <v>8</v>
      </c>
      <c r="B165" s="529">
        <v>45691</v>
      </c>
      <c r="C165" s="534"/>
      <c r="D165" s="534"/>
      <c r="E165" s="531">
        <f t="shared" ref="E165:E167" si="34">+C165+D165</f>
        <v>0</v>
      </c>
      <c r="F165" s="534">
        <v>5</v>
      </c>
      <c r="G165" s="531">
        <f t="shared" si="32"/>
        <v>110</v>
      </c>
      <c r="H165" s="534">
        <v>5</v>
      </c>
      <c r="I165" s="534"/>
      <c r="J165" s="531">
        <f t="shared" si="33"/>
        <v>40</v>
      </c>
      <c r="K165" s="532"/>
      <c r="L165" s="606"/>
      <c r="M165" s="257"/>
      <c r="N165" s="257"/>
      <c r="O165" s="257"/>
      <c r="P165" s="257"/>
      <c r="Q165" s="257"/>
      <c r="R165" s="257"/>
      <c r="S165" s="257"/>
    </row>
    <row r="166" spans="1:19" ht="18" thickTop="1" thickBot="1">
      <c r="A166" s="523">
        <v>9</v>
      </c>
      <c r="B166" s="524">
        <v>45747</v>
      </c>
      <c r="C166" s="533"/>
      <c r="D166" s="533"/>
      <c r="E166" s="526">
        <f t="shared" si="34"/>
        <v>0</v>
      </c>
      <c r="F166" s="533">
        <v>5</v>
      </c>
      <c r="G166" s="526">
        <f t="shared" si="32"/>
        <v>105</v>
      </c>
      <c r="H166" s="533">
        <v>5</v>
      </c>
      <c r="I166" s="533"/>
      <c r="J166" s="526">
        <f t="shared" si="33"/>
        <v>45</v>
      </c>
      <c r="K166" s="527"/>
      <c r="L166" s="606"/>
      <c r="M166" s="257"/>
      <c r="N166" s="257"/>
      <c r="O166" s="257"/>
      <c r="P166" s="257"/>
      <c r="Q166" s="257"/>
      <c r="R166" s="257"/>
      <c r="S166" s="257"/>
    </row>
    <row r="167" spans="1:19" ht="18" thickTop="1" thickBot="1">
      <c r="A167" s="528">
        <v>10</v>
      </c>
      <c r="B167" s="529">
        <v>45777</v>
      </c>
      <c r="C167" s="534"/>
      <c r="D167" s="534"/>
      <c r="E167" s="531">
        <f t="shared" si="34"/>
        <v>0</v>
      </c>
      <c r="F167" s="534">
        <v>105</v>
      </c>
      <c r="G167" s="531">
        <f t="shared" si="32"/>
        <v>0</v>
      </c>
      <c r="H167" s="534">
        <v>5</v>
      </c>
      <c r="I167" s="534"/>
      <c r="J167" s="531">
        <f t="shared" si="33"/>
        <v>50</v>
      </c>
      <c r="K167" s="532"/>
      <c r="L167" s="606"/>
      <c r="M167" s="257"/>
      <c r="N167" s="257"/>
      <c r="O167" s="257"/>
      <c r="P167" s="257"/>
      <c r="Q167" s="257"/>
      <c r="R167" s="257"/>
      <c r="S167" s="257"/>
    </row>
    <row r="168" spans="1:19" ht="18" thickTop="1" thickBot="1">
      <c r="A168" s="523">
        <v>11</v>
      </c>
      <c r="B168" s="524"/>
      <c r="C168" s="533"/>
      <c r="D168" s="533"/>
      <c r="E168" s="526"/>
      <c r="F168" s="533"/>
      <c r="G168" s="526"/>
      <c r="H168" s="533"/>
      <c r="I168" s="533"/>
      <c r="J168" s="526"/>
      <c r="K168" s="527"/>
      <c r="L168" s="606"/>
      <c r="M168" s="257"/>
      <c r="N168" s="257"/>
      <c r="O168" s="257"/>
      <c r="P168" s="257"/>
      <c r="Q168" s="257"/>
      <c r="R168" s="257"/>
      <c r="S168" s="257"/>
    </row>
    <row r="169" spans="1:19" ht="18" thickTop="1" thickBot="1">
      <c r="A169" s="528">
        <v>12</v>
      </c>
      <c r="B169" s="529"/>
      <c r="C169" s="534"/>
      <c r="D169" s="534"/>
      <c r="E169" s="531"/>
      <c r="F169" s="534"/>
      <c r="G169" s="531"/>
      <c r="H169" s="534"/>
      <c r="I169" s="534"/>
      <c r="J169" s="531"/>
      <c r="K169" s="532"/>
      <c r="L169" s="606"/>
      <c r="M169" s="257"/>
      <c r="N169" s="257"/>
      <c r="O169" s="257"/>
      <c r="P169" s="257"/>
      <c r="Q169" s="257"/>
      <c r="R169" s="257"/>
      <c r="S169" s="257"/>
    </row>
    <row r="170" spans="1:19" ht="18" thickTop="1" thickBot="1">
      <c r="A170" s="518"/>
      <c r="B170" s="544"/>
      <c r="C170" s="539"/>
      <c r="D170" s="539"/>
      <c r="E170" s="545"/>
      <c r="F170" s="539"/>
      <c r="G170" s="545"/>
      <c r="H170" s="539">
        <f>SUM(H158:H169)</f>
        <v>50</v>
      </c>
      <c r="I170" s="539">
        <f>SUM(I158:I169)</f>
        <v>0</v>
      </c>
      <c r="J170" s="545"/>
      <c r="K170" s="518"/>
      <c r="L170" s="606"/>
      <c r="M170" s="257"/>
      <c r="N170" s="257"/>
      <c r="O170" s="257"/>
      <c r="P170" s="257"/>
      <c r="Q170" s="257"/>
      <c r="R170" s="257"/>
      <c r="S170" s="257"/>
    </row>
    <row r="171" spans="1:19" ht="18" thickTop="1" thickBot="1">
      <c r="A171" s="540"/>
      <c r="B171" s="540"/>
      <c r="C171" s="540"/>
      <c r="D171" s="540"/>
      <c r="E171" s="540"/>
      <c r="F171" s="541"/>
      <c r="G171" s="542"/>
      <c r="H171" s="543"/>
      <c r="I171" s="543"/>
      <c r="J171" s="543"/>
      <c r="K171" s="510"/>
      <c r="L171" s="606"/>
      <c r="M171" s="257"/>
      <c r="N171" s="257"/>
      <c r="O171" s="257"/>
      <c r="P171" s="257"/>
      <c r="Q171" s="257"/>
      <c r="R171" s="257"/>
      <c r="S171" s="257"/>
    </row>
    <row r="172" spans="1:19" ht="18" thickTop="1" thickBot="1">
      <c r="A172" s="511" t="s">
        <v>37</v>
      </c>
      <c r="B172" s="511"/>
      <c r="C172" s="511"/>
      <c r="D172" s="511"/>
      <c r="E172" s="511"/>
      <c r="F172" s="511"/>
      <c r="G172" s="511"/>
      <c r="H172" s="512" t="s">
        <v>38</v>
      </c>
      <c r="I172" s="513" t="s">
        <v>81</v>
      </c>
      <c r="J172" s="513"/>
      <c r="K172" s="513"/>
      <c r="L172" s="608">
        <v>11</v>
      </c>
      <c r="M172" s="257"/>
      <c r="N172" s="257"/>
      <c r="O172" s="257"/>
      <c r="P172" s="257"/>
      <c r="Q172" s="257"/>
      <c r="R172" s="257"/>
      <c r="S172" s="257"/>
    </row>
    <row r="173" spans="1:19" ht="18" thickTop="1" thickBot="1">
      <c r="A173" s="514" t="s">
        <v>39</v>
      </c>
      <c r="B173" s="515" t="s">
        <v>31</v>
      </c>
      <c r="C173" s="516" t="s">
        <v>17</v>
      </c>
      <c r="D173" s="516"/>
      <c r="E173" s="516"/>
      <c r="F173" s="516"/>
      <c r="G173" s="516"/>
      <c r="H173" s="517" t="s">
        <v>16</v>
      </c>
      <c r="I173" s="517"/>
      <c r="J173" s="517"/>
      <c r="K173" s="518"/>
      <c r="L173" s="606"/>
      <c r="M173" s="257"/>
      <c r="N173" s="257"/>
      <c r="O173" s="257"/>
      <c r="P173" s="257"/>
      <c r="Q173" s="257"/>
      <c r="R173" s="257"/>
      <c r="S173" s="257"/>
    </row>
    <row r="174" spans="1:19" ht="67.5" thickTop="1" thickBot="1">
      <c r="A174" s="514"/>
      <c r="B174" s="515"/>
      <c r="C174" s="519" t="s">
        <v>23</v>
      </c>
      <c r="D174" s="519" t="s">
        <v>24</v>
      </c>
      <c r="E174" s="520" t="s">
        <v>25</v>
      </c>
      <c r="F174" s="520" t="s">
        <v>40</v>
      </c>
      <c r="G174" s="521" t="s">
        <v>41</v>
      </c>
      <c r="H174" s="522" t="s">
        <v>16</v>
      </c>
      <c r="I174" s="522" t="s">
        <v>42</v>
      </c>
      <c r="J174" s="522" t="s">
        <v>43</v>
      </c>
      <c r="K174" s="522" t="s">
        <v>44</v>
      </c>
      <c r="L174" s="606"/>
      <c r="M174" s="257"/>
      <c r="N174" s="257"/>
      <c r="O174" s="257"/>
      <c r="P174" s="257"/>
      <c r="Q174" s="257"/>
      <c r="R174" s="257"/>
      <c r="S174" s="257"/>
    </row>
    <row r="175" spans="1:19" ht="18" thickTop="1" thickBot="1">
      <c r="A175" s="523">
        <v>1</v>
      </c>
      <c r="B175" s="524">
        <v>45499</v>
      </c>
      <c r="C175" s="533"/>
      <c r="D175" s="533"/>
      <c r="E175" s="526">
        <f t="shared" ref="E175:E180" si="35">+C175+D175</f>
        <v>0</v>
      </c>
      <c r="F175" s="533"/>
      <c r="G175" s="526">
        <v>0</v>
      </c>
      <c r="H175" s="533">
        <v>5</v>
      </c>
      <c r="I175" s="533"/>
      <c r="J175" s="526">
        <f>+H175</f>
        <v>5</v>
      </c>
      <c r="K175" s="527"/>
      <c r="L175" s="606"/>
      <c r="M175" s="257"/>
      <c r="N175" s="257"/>
      <c r="O175" s="257"/>
      <c r="P175" s="257"/>
      <c r="Q175" s="257"/>
      <c r="R175" s="257"/>
      <c r="S175" s="257"/>
    </row>
    <row r="176" spans="1:19" ht="18" thickTop="1" thickBot="1">
      <c r="A176" s="528">
        <v>2</v>
      </c>
      <c r="B176" s="529">
        <v>45534</v>
      </c>
      <c r="C176" s="534"/>
      <c r="D176" s="534"/>
      <c r="E176" s="531">
        <f t="shared" si="35"/>
        <v>0</v>
      </c>
      <c r="F176" s="534"/>
      <c r="G176" s="531">
        <f>G175+E176-F176</f>
        <v>0</v>
      </c>
      <c r="H176" s="534">
        <v>5</v>
      </c>
      <c r="I176" s="534"/>
      <c r="J176" s="531">
        <f>J175+H176-I176</f>
        <v>10</v>
      </c>
      <c r="K176" s="532"/>
      <c r="L176" s="606"/>
      <c r="M176" s="257"/>
      <c r="N176" s="257"/>
      <c r="O176" s="257"/>
      <c r="P176" s="257"/>
      <c r="Q176" s="257"/>
      <c r="R176" s="257"/>
      <c r="S176" s="257"/>
    </row>
    <row r="177" spans="1:19" ht="18" thickTop="1" thickBot="1">
      <c r="A177" s="523">
        <v>3</v>
      </c>
      <c r="B177" s="524">
        <v>45562</v>
      </c>
      <c r="C177" s="533"/>
      <c r="D177" s="533"/>
      <c r="E177" s="526">
        <f t="shared" si="35"/>
        <v>0</v>
      </c>
      <c r="F177" s="533"/>
      <c r="G177" s="526">
        <f t="shared" ref="G177:G184" si="36">G176+E177-F177</f>
        <v>0</v>
      </c>
      <c r="H177" s="533">
        <v>5</v>
      </c>
      <c r="I177" s="533"/>
      <c r="J177" s="526">
        <f>J176+H177-I177</f>
        <v>15</v>
      </c>
      <c r="K177" s="527"/>
      <c r="L177" s="606"/>
      <c r="M177" s="257"/>
      <c r="N177" s="257"/>
      <c r="O177" s="257"/>
      <c r="P177" s="257"/>
      <c r="Q177" s="257"/>
      <c r="R177" s="257"/>
      <c r="S177" s="257"/>
    </row>
    <row r="178" spans="1:19" ht="18" thickTop="1" thickBot="1">
      <c r="A178" s="528">
        <v>4</v>
      </c>
      <c r="B178" s="529">
        <v>45589</v>
      </c>
      <c r="C178" s="534"/>
      <c r="D178" s="534"/>
      <c r="E178" s="531">
        <f t="shared" si="35"/>
        <v>0</v>
      </c>
      <c r="F178" s="534"/>
      <c r="G178" s="531">
        <f t="shared" si="36"/>
        <v>0</v>
      </c>
      <c r="H178" s="534">
        <v>5</v>
      </c>
      <c r="I178" s="534"/>
      <c r="J178" s="531">
        <f t="shared" ref="J178:J184" si="37">J177+H178-I178</f>
        <v>20</v>
      </c>
      <c r="K178" s="532"/>
      <c r="L178" s="606"/>
      <c r="M178" s="257"/>
      <c r="N178" s="257"/>
      <c r="O178" s="257"/>
      <c r="P178" s="257"/>
      <c r="Q178" s="257"/>
      <c r="R178" s="257"/>
      <c r="S178" s="257"/>
    </row>
    <row r="179" spans="1:19" ht="18" thickTop="1" thickBot="1">
      <c r="A179" s="523">
        <v>5</v>
      </c>
      <c r="B179" s="524">
        <v>45625</v>
      </c>
      <c r="C179" s="533"/>
      <c r="D179" s="533"/>
      <c r="E179" s="526">
        <f t="shared" si="35"/>
        <v>0</v>
      </c>
      <c r="F179" s="533"/>
      <c r="G179" s="526">
        <f t="shared" si="36"/>
        <v>0</v>
      </c>
      <c r="H179" s="533">
        <v>5</v>
      </c>
      <c r="I179" s="533"/>
      <c r="J179" s="526">
        <f t="shared" si="37"/>
        <v>25</v>
      </c>
      <c r="K179" s="527"/>
      <c r="L179" s="606"/>
      <c r="M179" s="257"/>
      <c r="N179" s="257"/>
      <c r="O179" s="257"/>
      <c r="P179" s="257"/>
      <c r="Q179" s="257"/>
      <c r="R179" s="257"/>
      <c r="S179" s="257"/>
    </row>
    <row r="180" spans="1:19" ht="18" thickTop="1" thickBot="1">
      <c r="A180" s="528">
        <v>6</v>
      </c>
      <c r="B180" s="529">
        <v>45653</v>
      </c>
      <c r="C180" s="534"/>
      <c r="D180" s="534"/>
      <c r="E180" s="531">
        <f t="shared" si="35"/>
        <v>0</v>
      </c>
      <c r="F180" s="534"/>
      <c r="G180" s="531">
        <f t="shared" si="36"/>
        <v>0</v>
      </c>
      <c r="H180" s="534">
        <v>5</v>
      </c>
      <c r="I180" s="534"/>
      <c r="J180" s="531">
        <f t="shared" si="37"/>
        <v>30</v>
      </c>
      <c r="K180" s="532"/>
      <c r="L180" s="606"/>
      <c r="M180" s="257"/>
      <c r="N180" s="257"/>
      <c r="O180" s="257"/>
      <c r="P180" s="257"/>
      <c r="Q180" s="257"/>
      <c r="R180" s="257"/>
      <c r="S180" s="257"/>
    </row>
    <row r="181" spans="1:19" ht="18" thickTop="1" thickBot="1">
      <c r="A181" s="523">
        <v>7</v>
      </c>
      <c r="B181" s="524">
        <v>45688</v>
      </c>
      <c r="C181" s="533">
        <v>100</v>
      </c>
      <c r="D181" s="533">
        <v>15</v>
      </c>
      <c r="E181" s="526">
        <f>+C181+D181</f>
        <v>115</v>
      </c>
      <c r="F181" s="533"/>
      <c r="G181" s="526">
        <f t="shared" si="36"/>
        <v>115</v>
      </c>
      <c r="H181" s="533">
        <v>5</v>
      </c>
      <c r="I181" s="533"/>
      <c r="J181" s="526">
        <f t="shared" si="37"/>
        <v>35</v>
      </c>
      <c r="K181" s="527"/>
      <c r="L181" s="606"/>
      <c r="M181" s="257"/>
      <c r="N181" s="257"/>
      <c r="O181" s="257"/>
      <c r="P181" s="257"/>
      <c r="Q181" s="257"/>
      <c r="R181" s="257"/>
      <c r="S181" s="257"/>
    </row>
    <row r="182" spans="1:19" ht="18" thickTop="1" thickBot="1">
      <c r="A182" s="528">
        <v>8</v>
      </c>
      <c r="B182" s="529">
        <v>45691</v>
      </c>
      <c r="C182" s="534"/>
      <c r="D182" s="534"/>
      <c r="E182" s="531">
        <f t="shared" ref="E182:E184" si="38">+C182+D182</f>
        <v>0</v>
      </c>
      <c r="F182" s="534">
        <v>5</v>
      </c>
      <c r="G182" s="531">
        <f t="shared" si="36"/>
        <v>110</v>
      </c>
      <c r="H182" s="534">
        <v>5</v>
      </c>
      <c r="I182" s="534"/>
      <c r="J182" s="531">
        <f t="shared" si="37"/>
        <v>40</v>
      </c>
      <c r="K182" s="532"/>
      <c r="L182" s="606"/>
      <c r="M182" s="257"/>
      <c r="N182" s="257"/>
      <c r="O182" s="257"/>
      <c r="P182" s="257"/>
      <c r="Q182" s="257"/>
      <c r="R182" s="257"/>
      <c r="S182" s="257"/>
    </row>
    <row r="183" spans="1:19" ht="18" thickTop="1" thickBot="1">
      <c r="A183" s="523">
        <v>9</v>
      </c>
      <c r="B183" s="524">
        <v>45747</v>
      </c>
      <c r="C183" s="533"/>
      <c r="D183" s="533"/>
      <c r="E183" s="526">
        <f t="shared" si="38"/>
        <v>0</v>
      </c>
      <c r="F183" s="533">
        <v>5</v>
      </c>
      <c r="G183" s="526">
        <f t="shared" si="36"/>
        <v>105</v>
      </c>
      <c r="H183" s="533">
        <v>5</v>
      </c>
      <c r="I183" s="533"/>
      <c r="J183" s="526">
        <f t="shared" si="37"/>
        <v>45</v>
      </c>
      <c r="K183" s="527"/>
      <c r="L183" s="606"/>
      <c r="M183" s="257"/>
      <c r="N183" s="257"/>
      <c r="O183" s="257"/>
      <c r="P183" s="257"/>
      <c r="Q183" s="257"/>
      <c r="R183" s="257"/>
      <c r="S183" s="257"/>
    </row>
    <row r="184" spans="1:19" ht="18" thickTop="1" thickBot="1">
      <c r="A184" s="528">
        <v>10</v>
      </c>
      <c r="B184" s="529">
        <v>45777</v>
      </c>
      <c r="C184" s="534">
        <v>100</v>
      </c>
      <c r="D184" s="534">
        <v>15</v>
      </c>
      <c r="E184" s="531">
        <f t="shared" si="38"/>
        <v>115</v>
      </c>
      <c r="F184" s="534">
        <v>105</v>
      </c>
      <c r="G184" s="531">
        <f t="shared" si="36"/>
        <v>115</v>
      </c>
      <c r="H184" s="534">
        <v>5</v>
      </c>
      <c r="I184" s="534"/>
      <c r="J184" s="531">
        <f t="shared" si="37"/>
        <v>50</v>
      </c>
      <c r="K184" s="532"/>
      <c r="L184" s="606"/>
      <c r="M184" s="257"/>
      <c r="N184" s="257"/>
      <c r="O184" s="257"/>
      <c r="P184" s="257"/>
      <c r="Q184" s="257"/>
      <c r="R184" s="257"/>
      <c r="S184" s="257"/>
    </row>
    <row r="185" spans="1:19" ht="18" thickTop="1" thickBot="1">
      <c r="A185" s="523">
        <v>11</v>
      </c>
      <c r="B185" s="524"/>
      <c r="C185" s="533"/>
      <c r="D185" s="533"/>
      <c r="E185" s="526"/>
      <c r="F185" s="533"/>
      <c r="G185" s="526"/>
      <c r="H185" s="533"/>
      <c r="I185" s="533"/>
      <c r="J185" s="526"/>
      <c r="K185" s="527"/>
      <c r="L185" s="606"/>
      <c r="M185" s="257"/>
      <c r="N185" s="257"/>
      <c r="O185" s="257"/>
      <c r="P185" s="257"/>
      <c r="Q185" s="257"/>
      <c r="R185" s="257"/>
      <c r="S185" s="257"/>
    </row>
    <row r="186" spans="1:19" ht="18" thickTop="1" thickBot="1">
      <c r="A186" s="528">
        <v>12</v>
      </c>
      <c r="B186" s="529"/>
      <c r="C186" s="534"/>
      <c r="D186" s="534"/>
      <c r="E186" s="531"/>
      <c r="F186" s="534"/>
      <c r="G186" s="531"/>
      <c r="H186" s="534"/>
      <c r="I186" s="534"/>
      <c r="J186" s="531"/>
      <c r="K186" s="532"/>
      <c r="L186" s="606"/>
      <c r="M186" s="257"/>
      <c r="N186" s="257"/>
      <c r="O186" s="257"/>
      <c r="P186" s="257"/>
      <c r="Q186" s="257"/>
      <c r="R186" s="257"/>
      <c r="S186" s="257"/>
    </row>
    <row r="187" spans="1:19" ht="18" thickTop="1" thickBot="1">
      <c r="A187" s="518"/>
      <c r="B187" s="544"/>
      <c r="C187" s="539"/>
      <c r="D187" s="539"/>
      <c r="E187" s="545"/>
      <c r="F187" s="539"/>
      <c r="G187" s="545"/>
      <c r="H187" s="539">
        <f>SUM(H175:H186)</f>
        <v>50</v>
      </c>
      <c r="I187" s="539">
        <f>SUM(I175:I186)</f>
        <v>0</v>
      </c>
      <c r="J187" s="545"/>
      <c r="K187" s="518"/>
      <c r="L187" s="606"/>
      <c r="M187" s="257"/>
      <c r="N187" s="257"/>
      <c r="O187" s="257"/>
      <c r="P187" s="257"/>
      <c r="Q187" s="257"/>
      <c r="R187" s="257"/>
      <c r="S187" s="257"/>
    </row>
    <row r="188" spans="1:19" ht="18" thickTop="1" thickBot="1">
      <c r="A188" s="540"/>
      <c r="B188" s="540"/>
      <c r="C188" s="540"/>
      <c r="D188" s="540"/>
      <c r="E188" s="540"/>
      <c r="F188" s="541"/>
      <c r="G188" s="542"/>
      <c r="H188" s="543"/>
      <c r="I188" s="543"/>
      <c r="J188" s="543"/>
      <c r="K188" s="510"/>
      <c r="L188" s="606"/>
      <c r="M188" s="257"/>
      <c r="N188" s="257"/>
      <c r="O188" s="257"/>
      <c r="P188" s="257"/>
      <c r="Q188" s="257"/>
      <c r="R188" s="257"/>
      <c r="S188" s="257"/>
    </row>
    <row r="189" spans="1:19" ht="18" thickTop="1" thickBot="1">
      <c r="A189" s="561" t="s">
        <v>37</v>
      </c>
      <c r="B189" s="561"/>
      <c r="C189" s="561"/>
      <c r="D189" s="561"/>
      <c r="E189" s="561"/>
      <c r="F189" s="561"/>
      <c r="G189" s="561"/>
      <c r="H189" s="562" t="s">
        <v>38</v>
      </c>
      <c r="I189" s="515" t="s">
        <v>82</v>
      </c>
      <c r="J189" s="515"/>
      <c r="K189" s="515"/>
      <c r="L189" s="608">
        <v>12</v>
      </c>
      <c r="M189" s="257"/>
      <c r="N189" s="257"/>
      <c r="O189" s="257"/>
      <c r="P189" s="257"/>
      <c r="Q189" s="257"/>
      <c r="R189" s="257"/>
      <c r="S189" s="257"/>
    </row>
    <row r="190" spans="1:19" ht="18" thickTop="1" thickBot="1">
      <c r="A190" s="514" t="s">
        <v>39</v>
      </c>
      <c r="B190" s="515" t="s">
        <v>31</v>
      </c>
      <c r="C190" s="516" t="s">
        <v>17</v>
      </c>
      <c r="D190" s="516"/>
      <c r="E190" s="516"/>
      <c r="F190" s="516"/>
      <c r="G190" s="516"/>
      <c r="H190" s="517" t="s">
        <v>16</v>
      </c>
      <c r="I190" s="517"/>
      <c r="J190" s="517"/>
      <c r="K190" s="518"/>
      <c r="L190" s="606"/>
      <c r="M190" s="257"/>
      <c r="N190" s="257"/>
      <c r="O190" s="257"/>
      <c r="P190" s="257"/>
      <c r="Q190" s="257"/>
      <c r="R190" s="257"/>
      <c r="S190" s="257"/>
    </row>
    <row r="191" spans="1:19" ht="67.5" thickTop="1" thickBot="1">
      <c r="A191" s="514"/>
      <c r="B191" s="515"/>
      <c r="C191" s="519" t="s">
        <v>23</v>
      </c>
      <c r="D191" s="519" t="s">
        <v>24</v>
      </c>
      <c r="E191" s="520" t="s">
        <v>25</v>
      </c>
      <c r="F191" s="520" t="s">
        <v>40</v>
      </c>
      <c r="G191" s="521" t="s">
        <v>41</v>
      </c>
      <c r="H191" s="522" t="s">
        <v>16</v>
      </c>
      <c r="I191" s="522" t="s">
        <v>42</v>
      </c>
      <c r="J191" s="522" t="s">
        <v>43</v>
      </c>
      <c r="K191" s="522" t="s">
        <v>44</v>
      </c>
      <c r="L191" s="606"/>
      <c r="M191" s="257"/>
      <c r="N191" s="257"/>
      <c r="O191" s="257"/>
      <c r="P191" s="257"/>
      <c r="Q191" s="257"/>
      <c r="R191" s="257"/>
      <c r="S191" s="257"/>
    </row>
    <row r="192" spans="1:19" ht="18" thickTop="1" thickBot="1">
      <c r="A192" s="523">
        <v>1</v>
      </c>
      <c r="B192" s="524">
        <v>45499</v>
      </c>
      <c r="C192" s="533"/>
      <c r="D192" s="533"/>
      <c r="E192" s="526">
        <f>C192+D192</f>
        <v>0</v>
      </c>
      <c r="F192" s="533"/>
      <c r="G192" s="526">
        <v>0</v>
      </c>
      <c r="H192" s="533"/>
      <c r="I192" s="533"/>
      <c r="J192" s="526">
        <f>+H192</f>
        <v>0</v>
      </c>
      <c r="K192" s="527"/>
      <c r="L192" s="606"/>
      <c r="M192" s="257"/>
      <c r="N192" s="257"/>
      <c r="O192" s="257"/>
      <c r="P192" s="257"/>
      <c r="Q192" s="257"/>
      <c r="R192" s="257"/>
      <c r="S192" s="257"/>
    </row>
    <row r="193" spans="1:19" ht="18" thickTop="1" thickBot="1">
      <c r="A193" s="528">
        <v>2</v>
      </c>
      <c r="B193" s="529">
        <v>45534</v>
      </c>
      <c r="C193" s="534">
        <v>100</v>
      </c>
      <c r="D193" s="534">
        <v>15</v>
      </c>
      <c r="E193" s="531">
        <f>C193+D193</f>
        <v>115</v>
      </c>
      <c r="F193" s="534"/>
      <c r="G193" s="531">
        <f>G192+E193-F193</f>
        <v>115</v>
      </c>
      <c r="H193" s="534">
        <v>10</v>
      </c>
      <c r="I193" s="534"/>
      <c r="J193" s="531">
        <f>J192+H193-I193</f>
        <v>10</v>
      </c>
      <c r="K193" s="532"/>
      <c r="L193" s="606"/>
      <c r="M193" s="257"/>
      <c r="N193" s="257"/>
      <c r="O193" s="257"/>
      <c r="P193" s="257"/>
      <c r="Q193" s="257"/>
      <c r="R193" s="257"/>
      <c r="S193" s="257"/>
    </row>
    <row r="194" spans="1:19" ht="18" thickTop="1" thickBot="1">
      <c r="A194" s="523">
        <v>3</v>
      </c>
      <c r="B194" s="524">
        <v>45562</v>
      </c>
      <c r="C194" s="533"/>
      <c r="D194" s="533"/>
      <c r="E194" s="526">
        <f t="shared" ref="E194:E201" si="39">C194+D194</f>
        <v>0</v>
      </c>
      <c r="F194" s="533">
        <v>5</v>
      </c>
      <c r="G194" s="526">
        <f>G193+E194-F194</f>
        <v>110</v>
      </c>
      <c r="H194" s="533">
        <v>5</v>
      </c>
      <c r="I194" s="533"/>
      <c r="J194" s="526">
        <f t="shared" ref="J194:J201" si="40">J193+H194-I194</f>
        <v>15</v>
      </c>
      <c r="K194" s="527"/>
      <c r="L194" s="606"/>
      <c r="M194" s="257"/>
      <c r="N194" s="257"/>
      <c r="O194" s="257"/>
      <c r="P194" s="257"/>
      <c r="Q194" s="257"/>
      <c r="R194" s="257"/>
      <c r="S194" s="257"/>
    </row>
    <row r="195" spans="1:19" ht="18" thickTop="1" thickBot="1">
      <c r="A195" s="528">
        <v>4</v>
      </c>
      <c r="B195" s="529">
        <v>45589</v>
      </c>
      <c r="C195" s="534"/>
      <c r="D195" s="534"/>
      <c r="E195" s="531">
        <f t="shared" si="39"/>
        <v>0</v>
      </c>
      <c r="F195" s="534">
        <v>5</v>
      </c>
      <c r="G195" s="531">
        <f t="shared" ref="G195:G201" si="41">G194+E195-F195</f>
        <v>105</v>
      </c>
      <c r="H195" s="534">
        <v>5</v>
      </c>
      <c r="I195" s="534"/>
      <c r="J195" s="531">
        <f t="shared" si="40"/>
        <v>20</v>
      </c>
      <c r="K195" s="532"/>
      <c r="L195" s="606"/>
      <c r="M195" s="257"/>
      <c r="N195" s="257"/>
      <c r="O195" s="257"/>
      <c r="P195" s="257"/>
      <c r="Q195" s="257"/>
      <c r="R195" s="257"/>
      <c r="S195" s="257"/>
    </row>
    <row r="196" spans="1:19" ht="18" thickTop="1" thickBot="1">
      <c r="A196" s="523">
        <v>5</v>
      </c>
      <c r="B196" s="524">
        <v>45625</v>
      </c>
      <c r="C196" s="533">
        <v>200</v>
      </c>
      <c r="D196" s="533">
        <v>30</v>
      </c>
      <c r="E196" s="526">
        <f t="shared" si="39"/>
        <v>230</v>
      </c>
      <c r="F196" s="533">
        <v>105</v>
      </c>
      <c r="G196" s="526">
        <f t="shared" si="41"/>
        <v>230</v>
      </c>
      <c r="H196" s="533">
        <v>5</v>
      </c>
      <c r="I196" s="533"/>
      <c r="J196" s="526">
        <f t="shared" si="40"/>
        <v>25</v>
      </c>
      <c r="K196" s="527"/>
      <c r="L196" s="606"/>
      <c r="M196" s="257"/>
      <c r="N196" s="257"/>
      <c r="O196" s="257"/>
      <c r="P196" s="257"/>
      <c r="Q196" s="257"/>
      <c r="R196" s="257"/>
      <c r="S196" s="257"/>
    </row>
    <row r="197" spans="1:19" ht="18" thickTop="1" thickBot="1">
      <c r="A197" s="528">
        <v>6</v>
      </c>
      <c r="B197" s="529">
        <v>45653</v>
      </c>
      <c r="C197" s="534"/>
      <c r="D197" s="534"/>
      <c r="E197" s="531">
        <f t="shared" si="39"/>
        <v>0</v>
      </c>
      <c r="F197" s="534">
        <v>10</v>
      </c>
      <c r="G197" s="531">
        <f t="shared" si="41"/>
        <v>220</v>
      </c>
      <c r="H197" s="534">
        <v>5</v>
      </c>
      <c r="I197" s="534"/>
      <c r="J197" s="531">
        <f t="shared" si="40"/>
        <v>30</v>
      </c>
      <c r="K197" s="532"/>
      <c r="L197" s="606"/>
      <c r="M197" s="257"/>
      <c r="N197" s="257"/>
      <c r="O197" s="257"/>
      <c r="P197" s="257"/>
      <c r="Q197" s="257"/>
      <c r="R197" s="257"/>
      <c r="S197" s="257"/>
    </row>
    <row r="198" spans="1:19" ht="18" thickTop="1" thickBot="1">
      <c r="A198" s="523">
        <v>7</v>
      </c>
      <c r="B198" s="524">
        <v>45688</v>
      </c>
      <c r="C198" s="533"/>
      <c r="D198" s="533"/>
      <c r="E198" s="526">
        <f t="shared" si="39"/>
        <v>0</v>
      </c>
      <c r="F198" s="533">
        <v>10</v>
      </c>
      <c r="G198" s="526">
        <f t="shared" si="41"/>
        <v>210</v>
      </c>
      <c r="H198" s="533">
        <v>5</v>
      </c>
      <c r="I198" s="533"/>
      <c r="J198" s="526">
        <f t="shared" si="40"/>
        <v>35</v>
      </c>
      <c r="K198" s="527"/>
      <c r="L198" s="606"/>
      <c r="M198" s="257"/>
      <c r="N198" s="257"/>
      <c r="O198" s="257"/>
      <c r="P198" s="257"/>
      <c r="Q198" s="257"/>
      <c r="R198" s="257"/>
      <c r="S198" s="257"/>
    </row>
    <row r="199" spans="1:19" ht="18" thickTop="1" thickBot="1">
      <c r="A199" s="528">
        <v>8</v>
      </c>
      <c r="B199" s="529">
        <v>45691</v>
      </c>
      <c r="C199" s="534">
        <v>200</v>
      </c>
      <c r="D199" s="534">
        <v>30</v>
      </c>
      <c r="E199" s="531">
        <f t="shared" si="39"/>
        <v>230</v>
      </c>
      <c r="F199" s="534">
        <v>210</v>
      </c>
      <c r="G199" s="531">
        <f t="shared" si="41"/>
        <v>230</v>
      </c>
      <c r="H199" s="534">
        <v>5</v>
      </c>
      <c r="I199" s="534"/>
      <c r="J199" s="531">
        <f t="shared" si="40"/>
        <v>40</v>
      </c>
      <c r="K199" s="532"/>
      <c r="L199" s="606"/>
      <c r="M199" s="257"/>
      <c r="N199" s="257"/>
      <c r="O199" s="257"/>
      <c r="P199" s="257"/>
      <c r="Q199" s="257"/>
      <c r="R199" s="257"/>
      <c r="S199" s="257"/>
    </row>
    <row r="200" spans="1:19" ht="18" thickTop="1" thickBot="1">
      <c r="A200" s="523">
        <v>9</v>
      </c>
      <c r="B200" s="524">
        <v>45747</v>
      </c>
      <c r="C200" s="533"/>
      <c r="D200" s="533"/>
      <c r="E200" s="526">
        <f t="shared" si="39"/>
        <v>0</v>
      </c>
      <c r="F200" s="533">
        <v>10</v>
      </c>
      <c r="G200" s="526">
        <f t="shared" si="41"/>
        <v>220</v>
      </c>
      <c r="H200" s="533">
        <v>5</v>
      </c>
      <c r="I200" s="533"/>
      <c r="J200" s="526">
        <f t="shared" si="40"/>
        <v>45</v>
      </c>
      <c r="K200" s="527"/>
      <c r="L200" s="606"/>
      <c r="M200" s="257"/>
      <c r="N200" s="257"/>
      <c r="O200" s="257"/>
      <c r="P200" s="257"/>
      <c r="Q200" s="257"/>
      <c r="R200" s="257"/>
      <c r="S200" s="257"/>
    </row>
    <row r="201" spans="1:19" ht="18" thickTop="1" thickBot="1">
      <c r="A201" s="528">
        <v>10</v>
      </c>
      <c r="B201" s="529">
        <v>45777</v>
      </c>
      <c r="C201" s="534"/>
      <c r="D201" s="534"/>
      <c r="E201" s="531">
        <f t="shared" si="39"/>
        <v>0</v>
      </c>
      <c r="F201" s="534">
        <v>10</v>
      </c>
      <c r="G201" s="531">
        <f t="shared" si="41"/>
        <v>210</v>
      </c>
      <c r="H201" s="534">
        <v>5</v>
      </c>
      <c r="I201" s="534"/>
      <c r="J201" s="531">
        <f t="shared" si="40"/>
        <v>50</v>
      </c>
      <c r="K201" s="532"/>
      <c r="L201" s="606"/>
      <c r="M201" s="257"/>
      <c r="N201" s="257"/>
      <c r="O201" s="257"/>
      <c r="P201" s="257"/>
      <c r="Q201" s="257"/>
      <c r="R201" s="257"/>
      <c r="S201" s="257"/>
    </row>
    <row r="202" spans="1:19" ht="18" thickTop="1" thickBot="1">
      <c r="A202" s="523">
        <v>11</v>
      </c>
      <c r="B202" s="524"/>
      <c r="C202" s="533"/>
      <c r="D202" s="533"/>
      <c r="E202" s="526"/>
      <c r="F202" s="533"/>
      <c r="G202" s="526"/>
      <c r="H202" s="533"/>
      <c r="I202" s="533"/>
      <c r="J202" s="526"/>
      <c r="K202" s="527"/>
      <c r="L202" s="606"/>
      <c r="M202" s="257"/>
      <c r="N202" s="257"/>
      <c r="O202" s="257"/>
      <c r="P202" s="257"/>
      <c r="Q202" s="257"/>
      <c r="R202" s="257"/>
      <c r="S202" s="257"/>
    </row>
    <row r="203" spans="1:19" ht="18" thickTop="1" thickBot="1">
      <c r="A203" s="528">
        <v>12</v>
      </c>
      <c r="B203" s="529"/>
      <c r="C203" s="534"/>
      <c r="D203" s="534"/>
      <c r="E203" s="531"/>
      <c r="F203" s="534"/>
      <c r="G203" s="531"/>
      <c r="H203" s="534"/>
      <c r="I203" s="534"/>
      <c r="J203" s="531"/>
      <c r="K203" s="532"/>
      <c r="L203" s="606"/>
      <c r="M203" s="257"/>
      <c r="N203" s="257"/>
      <c r="O203" s="257"/>
      <c r="P203" s="257"/>
      <c r="Q203" s="257"/>
      <c r="R203" s="257"/>
      <c r="S203" s="257"/>
    </row>
    <row r="204" spans="1:19" ht="18" thickTop="1" thickBot="1">
      <c r="A204" s="518"/>
      <c r="B204" s="544"/>
      <c r="C204" s="539"/>
      <c r="D204" s="539"/>
      <c r="E204" s="545"/>
      <c r="F204" s="539"/>
      <c r="G204" s="545"/>
      <c r="H204" s="539">
        <f>SUM(H192:H203)</f>
        <v>50</v>
      </c>
      <c r="I204" s="539">
        <f>SUM(I192:I203)</f>
        <v>0</v>
      </c>
      <c r="J204" s="545"/>
      <c r="K204" s="518"/>
      <c r="L204" s="606"/>
      <c r="M204" s="257"/>
      <c r="N204" s="257"/>
      <c r="O204" s="257"/>
      <c r="P204" s="257"/>
      <c r="Q204" s="257"/>
      <c r="R204" s="257"/>
      <c r="S204" s="257"/>
    </row>
    <row r="205" spans="1:19" ht="18" thickTop="1" thickBot="1">
      <c r="A205" s="540"/>
      <c r="B205" s="540"/>
      <c r="C205" s="540"/>
      <c r="D205" s="540"/>
      <c r="E205" s="540"/>
      <c r="F205" s="541"/>
      <c r="G205" s="542"/>
      <c r="H205" s="543"/>
      <c r="I205" s="543"/>
      <c r="J205" s="543"/>
      <c r="K205" s="510"/>
      <c r="L205" s="606"/>
      <c r="M205" s="257"/>
      <c r="N205" s="257"/>
      <c r="O205" s="257"/>
      <c r="P205" s="257"/>
      <c r="Q205" s="257"/>
      <c r="R205" s="257"/>
      <c r="S205" s="257"/>
    </row>
    <row r="206" spans="1:19" ht="18" thickTop="1" thickBot="1">
      <c r="A206" s="511" t="s">
        <v>37</v>
      </c>
      <c r="B206" s="511"/>
      <c r="C206" s="511"/>
      <c r="D206" s="511"/>
      <c r="E206" s="511"/>
      <c r="F206" s="511"/>
      <c r="G206" s="511"/>
      <c r="H206" s="512" t="s">
        <v>46</v>
      </c>
      <c r="I206" s="513" t="s">
        <v>278</v>
      </c>
      <c r="J206" s="513"/>
      <c r="K206" s="513"/>
      <c r="L206" s="608">
        <v>13</v>
      </c>
      <c r="M206" s="257"/>
      <c r="N206" s="257"/>
      <c r="O206" s="257"/>
      <c r="P206" s="257"/>
      <c r="Q206" s="257"/>
      <c r="R206" s="257"/>
      <c r="S206" s="257"/>
    </row>
    <row r="207" spans="1:19" ht="18" thickTop="1" thickBot="1">
      <c r="A207" s="514" t="s">
        <v>39</v>
      </c>
      <c r="B207" s="515" t="s">
        <v>31</v>
      </c>
      <c r="C207" s="516" t="s">
        <v>17</v>
      </c>
      <c r="D207" s="516"/>
      <c r="E207" s="516"/>
      <c r="F207" s="516"/>
      <c r="G207" s="516"/>
      <c r="H207" s="517" t="s">
        <v>16</v>
      </c>
      <c r="I207" s="517"/>
      <c r="J207" s="517"/>
      <c r="K207" s="518"/>
      <c r="L207" s="606"/>
      <c r="M207" s="257"/>
      <c r="N207" s="257"/>
      <c r="O207" s="257"/>
      <c r="P207" s="257"/>
      <c r="Q207" s="257"/>
      <c r="R207" s="257"/>
      <c r="S207" s="257"/>
    </row>
    <row r="208" spans="1:19" ht="67.5" thickTop="1" thickBot="1">
      <c r="A208" s="514"/>
      <c r="B208" s="515"/>
      <c r="C208" s="519" t="s">
        <v>23</v>
      </c>
      <c r="D208" s="519" t="s">
        <v>24</v>
      </c>
      <c r="E208" s="520" t="s">
        <v>25</v>
      </c>
      <c r="F208" s="520" t="s">
        <v>40</v>
      </c>
      <c r="G208" s="521" t="s">
        <v>41</v>
      </c>
      <c r="H208" s="522" t="s">
        <v>16</v>
      </c>
      <c r="I208" s="522" t="s">
        <v>42</v>
      </c>
      <c r="J208" s="522" t="s">
        <v>43</v>
      </c>
      <c r="K208" s="522" t="s">
        <v>44</v>
      </c>
      <c r="L208" s="606"/>
      <c r="M208" s="257"/>
      <c r="N208" s="257"/>
      <c r="O208" s="257"/>
      <c r="P208" s="257"/>
      <c r="Q208" s="257"/>
      <c r="R208" s="257"/>
      <c r="S208" s="257"/>
    </row>
    <row r="209" spans="1:19" ht="18" thickTop="1" thickBot="1">
      <c r="A209" s="523">
        <v>1</v>
      </c>
      <c r="B209" s="524">
        <v>45499</v>
      </c>
      <c r="C209" s="533"/>
      <c r="D209" s="533"/>
      <c r="E209" s="526">
        <f>C209+D209</f>
        <v>0</v>
      </c>
      <c r="F209" s="533"/>
      <c r="G209" s="526">
        <v>0</v>
      </c>
      <c r="H209" s="533">
        <v>5</v>
      </c>
      <c r="I209" s="533"/>
      <c r="J209" s="526">
        <f>+H209</f>
        <v>5</v>
      </c>
      <c r="K209" s="527"/>
      <c r="L209" s="606"/>
      <c r="M209" s="257"/>
      <c r="N209" s="257"/>
      <c r="O209" s="257"/>
      <c r="P209" s="257"/>
      <c r="Q209" s="257"/>
      <c r="R209" s="257"/>
      <c r="S209" s="257"/>
    </row>
    <row r="210" spans="1:19" ht="18" thickTop="1" thickBot="1">
      <c r="A210" s="528">
        <v>2</v>
      </c>
      <c r="B210" s="529">
        <v>45534</v>
      </c>
      <c r="C210" s="534"/>
      <c r="D210" s="534"/>
      <c r="E210" s="531">
        <f t="shared" ref="E210:E218" si="42">C210+D210</f>
        <v>0</v>
      </c>
      <c r="F210" s="534"/>
      <c r="G210" s="531">
        <f>G209+E210-F210</f>
        <v>0</v>
      </c>
      <c r="H210" s="534">
        <v>5</v>
      </c>
      <c r="I210" s="534"/>
      <c r="J210" s="531">
        <f>J209+H210-I210</f>
        <v>10</v>
      </c>
      <c r="K210" s="532"/>
      <c r="L210" s="606"/>
      <c r="M210" s="257"/>
      <c r="N210" s="257"/>
      <c r="O210" s="257"/>
      <c r="P210" s="257"/>
      <c r="Q210" s="257"/>
      <c r="R210" s="257"/>
      <c r="S210" s="257"/>
    </row>
    <row r="211" spans="1:19" ht="18" thickTop="1" thickBot="1">
      <c r="A211" s="523">
        <v>3</v>
      </c>
      <c r="B211" s="524">
        <v>45562</v>
      </c>
      <c r="C211" s="533"/>
      <c r="D211" s="533"/>
      <c r="E211" s="526">
        <f t="shared" si="42"/>
        <v>0</v>
      </c>
      <c r="F211" s="533"/>
      <c r="G211" s="526">
        <f t="shared" ref="G211:G218" si="43">G210+E211-F211</f>
        <v>0</v>
      </c>
      <c r="H211" s="533">
        <v>5</v>
      </c>
      <c r="I211" s="533"/>
      <c r="J211" s="526">
        <f t="shared" ref="J211:J218" si="44">J210+H211-I211</f>
        <v>15</v>
      </c>
      <c r="K211" s="527"/>
      <c r="L211" s="606"/>
      <c r="M211" s="257"/>
      <c r="N211" s="257"/>
      <c r="O211" s="257"/>
      <c r="P211" s="257"/>
      <c r="Q211" s="257"/>
      <c r="R211" s="257"/>
      <c r="S211" s="257"/>
    </row>
    <row r="212" spans="1:19" ht="18" thickTop="1" thickBot="1">
      <c r="A212" s="528">
        <v>4</v>
      </c>
      <c r="B212" s="529">
        <v>45589</v>
      </c>
      <c r="C212" s="534"/>
      <c r="D212" s="534"/>
      <c r="E212" s="531">
        <f t="shared" si="42"/>
        <v>0</v>
      </c>
      <c r="F212" s="534"/>
      <c r="G212" s="531">
        <f t="shared" si="43"/>
        <v>0</v>
      </c>
      <c r="H212" s="534">
        <v>5</v>
      </c>
      <c r="I212" s="552"/>
      <c r="J212" s="531">
        <f t="shared" si="44"/>
        <v>20</v>
      </c>
      <c r="K212" s="532"/>
      <c r="L212" s="606"/>
      <c r="M212" s="257"/>
      <c r="N212" s="257"/>
      <c r="O212" s="257"/>
      <c r="P212" s="257"/>
      <c r="Q212" s="257"/>
      <c r="R212" s="257"/>
      <c r="S212" s="257"/>
    </row>
    <row r="213" spans="1:19" ht="18" thickTop="1" thickBot="1">
      <c r="A213" s="523">
        <v>5</v>
      </c>
      <c r="B213" s="524">
        <v>45625</v>
      </c>
      <c r="C213" s="533"/>
      <c r="D213" s="533"/>
      <c r="E213" s="526">
        <f t="shared" si="42"/>
        <v>0</v>
      </c>
      <c r="F213" s="533"/>
      <c r="G213" s="526">
        <f t="shared" si="43"/>
        <v>0</v>
      </c>
      <c r="H213" s="533">
        <v>5</v>
      </c>
      <c r="I213" s="533"/>
      <c r="J213" s="526">
        <f t="shared" si="44"/>
        <v>25</v>
      </c>
      <c r="K213" s="527"/>
      <c r="L213" s="606"/>
      <c r="M213" s="257"/>
      <c r="N213" s="257"/>
      <c r="O213" s="257"/>
      <c r="P213" s="257"/>
      <c r="Q213" s="257"/>
      <c r="R213" s="257"/>
      <c r="S213" s="257"/>
    </row>
    <row r="214" spans="1:19" ht="18" thickTop="1" thickBot="1">
      <c r="A214" s="528">
        <v>6</v>
      </c>
      <c r="B214" s="529">
        <v>45653</v>
      </c>
      <c r="C214" s="534"/>
      <c r="D214" s="534"/>
      <c r="E214" s="531">
        <f t="shared" si="42"/>
        <v>0</v>
      </c>
      <c r="F214" s="534"/>
      <c r="G214" s="531">
        <f t="shared" si="43"/>
        <v>0</v>
      </c>
      <c r="H214" s="534">
        <v>5</v>
      </c>
      <c r="I214" s="534"/>
      <c r="J214" s="531">
        <f t="shared" si="44"/>
        <v>30</v>
      </c>
      <c r="K214" s="532"/>
      <c r="L214" s="606"/>
      <c r="M214" s="257"/>
      <c r="N214" s="257"/>
      <c r="O214" s="257"/>
      <c r="P214" s="257"/>
      <c r="Q214" s="257"/>
      <c r="R214" s="257"/>
      <c r="S214" s="257"/>
    </row>
    <row r="215" spans="1:19" ht="18" thickTop="1" thickBot="1">
      <c r="A215" s="523">
        <v>7</v>
      </c>
      <c r="B215" s="524">
        <v>45688</v>
      </c>
      <c r="C215" s="533"/>
      <c r="D215" s="533"/>
      <c r="E215" s="526">
        <f t="shared" si="42"/>
        <v>0</v>
      </c>
      <c r="F215" s="533"/>
      <c r="G215" s="526">
        <f t="shared" si="43"/>
        <v>0</v>
      </c>
      <c r="H215" s="533">
        <v>5</v>
      </c>
      <c r="I215" s="533"/>
      <c r="J215" s="526">
        <f t="shared" si="44"/>
        <v>35</v>
      </c>
      <c r="K215" s="527"/>
      <c r="L215" s="606"/>
      <c r="M215" s="257"/>
      <c r="N215" s="257"/>
      <c r="O215" s="257"/>
      <c r="P215" s="257"/>
      <c r="Q215" s="257"/>
      <c r="R215" s="257"/>
      <c r="S215" s="257"/>
    </row>
    <row r="216" spans="1:19" ht="18" thickTop="1" thickBot="1">
      <c r="A216" s="528">
        <v>8</v>
      </c>
      <c r="B216" s="529">
        <v>45691</v>
      </c>
      <c r="C216" s="534"/>
      <c r="D216" s="534"/>
      <c r="E216" s="531">
        <f t="shared" si="42"/>
        <v>0</v>
      </c>
      <c r="F216" s="534"/>
      <c r="G216" s="531">
        <f t="shared" si="43"/>
        <v>0</v>
      </c>
      <c r="H216" s="534">
        <v>5</v>
      </c>
      <c r="I216" s="534"/>
      <c r="J216" s="531">
        <f t="shared" si="44"/>
        <v>40</v>
      </c>
      <c r="K216" s="532"/>
      <c r="L216" s="606"/>
      <c r="M216" s="257"/>
      <c r="N216" s="257"/>
      <c r="O216" s="257"/>
      <c r="P216" s="257"/>
      <c r="Q216" s="257"/>
      <c r="R216" s="257"/>
      <c r="S216" s="257"/>
    </row>
    <row r="217" spans="1:19" ht="18" thickTop="1" thickBot="1">
      <c r="A217" s="523">
        <v>9</v>
      </c>
      <c r="B217" s="524">
        <v>45747</v>
      </c>
      <c r="C217" s="533"/>
      <c r="D217" s="533"/>
      <c r="E217" s="526">
        <f t="shared" si="42"/>
        <v>0</v>
      </c>
      <c r="F217" s="533"/>
      <c r="G217" s="526">
        <f t="shared" si="43"/>
        <v>0</v>
      </c>
      <c r="H217" s="533">
        <v>5</v>
      </c>
      <c r="I217" s="533"/>
      <c r="J217" s="526">
        <f t="shared" si="44"/>
        <v>45</v>
      </c>
      <c r="K217" s="527"/>
      <c r="L217" s="606"/>
      <c r="M217" s="257"/>
      <c r="N217" s="257"/>
      <c r="O217" s="257"/>
      <c r="P217" s="257"/>
      <c r="Q217" s="257"/>
      <c r="R217" s="257"/>
      <c r="S217" s="257"/>
    </row>
    <row r="218" spans="1:19" ht="18" thickTop="1" thickBot="1">
      <c r="A218" s="528">
        <v>10</v>
      </c>
      <c r="B218" s="529">
        <v>45777</v>
      </c>
      <c r="C218" s="534">
        <v>100</v>
      </c>
      <c r="D218" s="534">
        <v>15</v>
      </c>
      <c r="E218" s="531">
        <f t="shared" si="42"/>
        <v>115</v>
      </c>
      <c r="F218" s="534"/>
      <c r="G218" s="531">
        <f t="shared" si="43"/>
        <v>115</v>
      </c>
      <c r="H218" s="534">
        <v>5</v>
      </c>
      <c r="I218" s="534"/>
      <c r="J218" s="531">
        <f t="shared" si="44"/>
        <v>50</v>
      </c>
      <c r="K218" s="532"/>
      <c r="L218" s="606"/>
      <c r="M218" s="257"/>
      <c r="N218" s="257"/>
      <c r="O218" s="257"/>
      <c r="P218" s="257"/>
      <c r="Q218" s="257"/>
      <c r="R218" s="257"/>
      <c r="S218" s="257"/>
    </row>
    <row r="219" spans="1:19" ht="18" thickTop="1" thickBot="1">
      <c r="A219" s="523">
        <v>11</v>
      </c>
      <c r="B219" s="524"/>
      <c r="C219" s="533"/>
      <c r="D219" s="533"/>
      <c r="E219" s="526"/>
      <c r="F219" s="533"/>
      <c r="G219" s="526"/>
      <c r="H219" s="533"/>
      <c r="I219" s="533"/>
      <c r="J219" s="526"/>
      <c r="K219" s="527"/>
      <c r="L219" s="606"/>
      <c r="M219" s="257"/>
      <c r="N219" s="257"/>
      <c r="O219" s="257"/>
      <c r="P219" s="257"/>
      <c r="Q219" s="257"/>
      <c r="R219" s="257"/>
      <c r="S219" s="257"/>
    </row>
    <row r="220" spans="1:19" ht="18" thickTop="1" thickBot="1">
      <c r="A220" s="528">
        <v>12</v>
      </c>
      <c r="B220" s="529"/>
      <c r="C220" s="534"/>
      <c r="D220" s="534"/>
      <c r="E220" s="531"/>
      <c r="F220" s="534"/>
      <c r="G220" s="531"/>
      <c r="H220" s="534"/>
      <c r="I220" s="534"/>
      <c r="J220" s="531"/>
      <c r="K220" s="532"/>
      <c r="L220" s="606"/>
      <c r="M220" s="257"/>
      <c r="N220" s="257"/>
      <c r="O220" s="257"/>
      <c r="P220" s="257"/>
      <c r="Q220" s="257"/>
      <c r="R220" s="257"/>
      <c r="S220" s="257"/>
    </row>
    <row r="221" spans="1:19" ht="18" thickTop="1" thickBot="1">
      <c r="A221" s="518"/>
      <c r="B221" s="544"/>
      <c r="C221" s="539"/>
      <c r="D221" s="539"/>
      <c r="E221" s="545"/>
      <c r="F221" s="539"/>
      <c r="G221" s="545"/>
      <c r="H221" s="539">
        <f>SUM(H209:H220)</f>
        <v>50</v>
      </c>
      <c r="I221" s="539">
        <f>SUM(I209:I220)</f>
        <v>0</v>
      </c>
      <c r="J221" s="545"/>
      <c r="K221" s="518"/>
      <c r="L221" s="606"/>
      <c r="M221" s="257"/>
      <c r="N221" s="257"/>
      <c r="O221" s="257"/>
      <c r="P221" s="257"/>
      <c r="Q221" s="257"/>
      <c r="R221" s="257"/>
      <c r="S221" s="257"/>
    </row>
    <row r="222" spans="1:19" ht="18" thickTop="1" thickBot="1">
      <c r="A222" s="540"/>
      <c r="B222" s="540"/>
      <c r="C222" s="540"/>
      <c r="D222" s="540"/>
      <c r="E222" s="540"/>
      <c r="F222" s="541"/>
      <c r="G222" s="542"/>
      <c r="H222" s="543"/>
      <c r="I222" s="543"/>
      <c r="J222" s="543"/>
      <c r="K222" s="510"/>
      <c r="L222" s="606"/>
      <c r="M222" s="257"/>
      <c r="N222" s="257"/>
      <c r="O222" s="257"/>
      <c r="P222" s="257"/>
      <c r="Q222" s="257"/>
      <c r="R222" s="257"/>
      <c r="S222" s="257"/>
    </row>
    <row r="223" spans="1:19" ht="18" thickTop="1" thickBot="1">
      <c r="A223" s="511" t="s">
        <v>37</v>
      </c>
      <c r="B223" s="511"/>
      <c r="C223" s="511"/>
      <c r="D223" s="511"/>
      <c r="E223" s="511"/>
      <c r="F223" s="511"/>
      <c r="G223" s="511"/>
      <c r="H223" s="512" t="s">
        <v>38</v>
      </c>
      <c r="I223" s="513" t="s">
        <v>83</v>
      </c>
      <c r="J223" s="513"/>
      <c r="K223" s="513"/>
      <c r="L223" s="608">
        <v>14</v>
      </c>
      <c r="M223" s="257"/>
      <c r="N223" s="257"/>
      <c r="O223" s="257"/>
      <c r="P223" s="257"/>
      <c r="Q223" s="257"/>
      <c r="R223" s="257"/>
      <c r="S223" s="257"/>
    </row>
    <row r="224" spans="1:19" ht="18" thickTop="1" thickBot="1">
      <c r="A224" s="514" t="s">
        <v>39</v>
      </c>
      <c r="B224" s="515" t="s">
        <v>31</v>
      </c>
      <c r="C224" s="516" t="s">
        <v>17</v>
      </c>
      <c r="D224" s="516"/>
      <c r="E224" s="516"/>
      <c r="F224" s="516"/>
      <c r="G224" s="516"/>
      <c r="H224" s="517" t="s">
        <v>16</v>
      </c>
      <c r="I224" s="517"/>
      <c r="J224" s="517"/>
      <c r="K224" s="518"/>
      <c r="L224" s="606"/>
      <c r="M224" s="257"/>
      <c r="N224" s="257"/>
      <c r="O224" s="257"/>
      <c r="P224" s="257"/>
      <c r="Q224" s="257"/>
      <c r="R224" s="257"/>
      <c r="S224" s="257"/>
    </row>
    <row r="225" spans="1:19" ht="67.5" thickTop="1" thickBot="1">
      <c r="A225" s="514"/>
      <c r="B225" s="515"/>
      <c r="C225" s="519" t="s">
        <v>23</v>
      </c>
      <c r="D225" s="519" t="s">
        <v>24</v>
      </c>
      <c r="E225" s="520" t="s">
        <v>25</v>
      </c>
      <c r="F225" s="520" t="s">
        <v>40</v>
      </c>
      <c r="G225" s="521" t="s">
        <v>41</v>
      </c>
      <c r="H225" s="522" t="s">
        <v>16</v>
      </c>
      <c r="I225" s="522" t="s">
        <v>42</v>
      </c>
      <c r="J225" s="522" t="s">
        <v>43</v>
      </c>
      <c r="K225" s="522" t="s">
        <v>44</v>
      </c>
      <c r="L225" s="606"/>
      <c r="M225" s="257"/>
      <c r="N225" s="257"/>
      <c r="O225" s="257"/>
      <c r="P225" s="257"/>
      <c r="Q225" s="257"/>
      <c r="R225" s="257"/>
      <c r="S225" s="257"/>
    </row>
    <row r="226" spans="1:19" ht="18" thickTop="1" thickBot="1">
      <c r="A226" s="523">
        <v>1</v>
      </c>
      <c r="B226" s="524">
        <v>45499</v>
      </c>
      <c r="C226" s="533"/>
      <c r="D226" s="533"/>
      <c r="E226" s="526">
        <f>C226+D226</f>
        <v>0</v>
      </c>
      <c r="F226" s="533"/>
      <c r="G226" s="526">
        <v>0</v>
      </c>
      <c r="H226" s="533">
        <v>5</v>
      </c>
      <c r="I226" s="533"/>
      <c r="J226" s="526">
        <f>+H226</f>
        <v>5</v>
      </c>
      <c r="K226" s="527"/>
      <c r="L226" s="606"/>
      <c r="M226" s="257"/>
      <c r="N226" s="257"/>
      <c r="O226" s="257"/>
      <c r="P226" s="257"/>
      <c r="Q226" s="257"/>
      <c r="R226" s="257"/>
      <c r="S226" s="257"/>
    </row>
    <row r="227" spans="1:19" ht="18" thickTop="1" thickBot="1">
      <c r="A227" s="528">
        <v>2</v>
      </c>
      <c r="B227" s="529">
        <v>45534</v>
      </c>
      <c r="C227" s="534"/>
      <c r="D227" s="534"/>
      <c r="E227" s="531">
        <f t="shared" ref="E227:E235" si="45">C227+D227</f>
        <v>0</v>
      </c>
      <c r="F227" s="534"/>
      <c r="G227" s="531">
        <f>G226+E227-F227</f>
        <v>0</v>
      </c>
      <c r="H227" s="534">
        <v>5</v>
      </c>
      <c r="I227" s="534"/>
      <c r="J227" s="531">
        <f>J226+H227-I227</f>
        <v>10</v>
      </c>
      <c r="K227" s="532"/>
      <c r="L227" s="606"/>
      <c r="M227" s="257"/>
      <c r="N227" s="257"/>
      <c r="O227" s="257"/>
      <c r="P227" s="257"/>
      <c r="Q227" s="257"/>
      <c r="R227" s="257"/>
      <c r="S227" s="257"/>
    </row>
    <row r="228" spans="1:19" ht="18" thickTop="1" thickBot="1">
      <c r="A228" s="523">
        <v>3</v>
      </c>
      <c r="B228" s="524">
        <v>45562</v>
      </c>
      <c r="C228" s="533"/>
      <c r="D228" s="533"/>
      <c r="E228" s="526">
        <f t="shared" si="45"/>
        <v>0</v>
      </c>
      <c r="F228" s="533"/>
      <c r="G228" s="526">
        <f t="shared" ref="G228:G235" si="46">G227+E228-F228</f>
        <v>0</v>
      </c>
      <c r="H228" s="533">
        <v>5</v>
      </c>
      <c r="I228" s="533"/>
      <c r="J228" s="526">
        <f t="shared" ref="J228:J235" si="47">J227+H228-I228</f>
        <v>15</v>
      </c>
      <c r="K228" s="527"/>
      <c r="L228" s="606"/>
      <c r="M228" s="257"/>
      <c r="N228" s="257"/>
      <c r="O228" s="257"/>
      <c r="P228" s="257"/>
      <c r="Q228" s="257"/>
      <c r="R228" s="257"/>
      <c r="S228" s="257"/>
    </row>
    <row r="229" spans="1:19" ht="18" thickTop="1" thickBot="1">
      <c r="A229" s="528">
        <v>4</v>
      </c>
      <c r="B229" s="529">
        <v>45589</v>
      </c>
      <c r="C229" s="534"/>
      <c r="D229" s="534"/>
      <c r="E229" s="531">
        <f t="shared" si="45"/>
        <v>0</v>
      </c>
      <c r="F229" s="534"/>
      <c r="G229" s="531">
        <f t="shared" si="46"/>
        <v>0</v>
      </c>
      <c r="H229" s="534">
        <v>5</v>
      </c>
      <c r="I229" s="534"/>
      <c r="J229" s="531">
        <f t="shared" si="47"/>
        <v>20</v>
      </c>
      <c r="K229" s="532"/>
      <c r="L229" s="606"/>
      <c r="M229" s="257"/>
      <c r="N229" s="257"/>
      <c r="O229" s="257"/>
      <c r="P229" s="257"/>
      <c r="Q229" s="257"/>
      <c r="R229" s="257"/>
      <c r="S229" s="257"/>
    </row>
    <row r="230" spans="1:19" ht="18" thickTop="1" thickBot="1">
      <c r="A230" s="523">
        <v>5</v>
      </c>
      <c r="B230" s="524">
        <v>45625</v>
      </c>
      <c r="C230" s="533"/>
      <c r="D230" s="533"/>
      <c r="E230" s="526">
        <f t="shared" si="45"/>
        <v>0</v>
      </c>
      <c r="F230" s="533"/>
      <c r="G230" s="526">
        <f t="shared" si="46"/>
        <v>0</v>
      </c>
      <c r="H230" s="533">
        <v>5</v>
      </c>
      <c r="I230" s="533"/>
      <c r="J230" s="526">
        <f t="shared" si="47"/>
        <v>25</v>
      </c>
      <c r="K230" s="527"/>
      <c r="L230" s="606"/>
      <c r="M230" s="257"/>
      <c r="N230" s="257"/>
      <c r="O230" s="257"/>
      <c r="P230" s="257"/>
      <c r="Q230" s="257"/>
      <c r="R230" s="257"/>
      <c r="S230" s="257"/>
    </row>
    <row r="231" spans="1:19" ht="18" thickTop="1" thickBot="1">
      <c r="A231" s="528">
        <v>6</v>
      </c>
      <c r="B231" s="529">
        <v>45653</v>
      </c>
      <c r="C231" s="534"/>
      <c r="D231" s="534"/>
      <c r="E231" s="531">
        <f t="shared" si="45"/>
        <v>0</v>
      </c>
      <c r="F231" s="534"/>
      <c r="G231" s="531">
        <f t="shared" si="46"/>
        <v>0</v>
      </c>
      <c r="H231" s="534">
        <v>5</v>
      </c>
      <c r="I231" s="534"/>
      <c r="J231" s="531">
        <f t="shared" si="47"/>
        <v>30</v>
      </c>
      <c r="K231" s="532"/>
      <c r="L231" s="606"/>
      <c r="M231" s="257"/>
      <c r="N231" s="257"/>
      <c r="O231" s="257"/>
      <c r="P231" s="257"/>
      <c r="Q231" s="257"/>
      <c r="R231" s="257"/>
      <c r="S231" s="257"/>
    </row>
    <row r="232" spans="1:19" ht="18" thickTop="1" thickBot="1">
      <c r="A232" s="523">
        <v>7</v>
      </c>
      <c r="B232" s="524">
        <v>45688</v>
      </c>
      <c r="C232" s="533"/>
      <c r="D232" s="533"/>
      <c r="E232" s="526">
        <f t="shared" si="45"/>
        <v>0</v>
      </c>
      <c r="F232" s="533"/>
      <c r="G232" s="526">
        <f t="shared" si="46"/>
        <v>0</v>
      </c>
      <c r="H232" s="533">
        <v>5</v>
      </c>
      <c r="I232" s="533"/>
      <c r="J232" s="526">
        <f t="shared" si="47"/>
        <v>35</v>
      </c>
      <c r="K232" s="527"/>
      <c r="L232" s="606"/>
      <c r="M232" s="257"/>
      <c r="N232" s="257"/>
      <c r="O232" s="257"/>
      <c r="P232" s="257"/>
      <c r="Q232" s="257"/>
      <c r="R232" s="257"/>
      <c r="S232" s="257"/>
    </row>
    <row r="233" spans="1:19" ht="18" thickTop="1" thickBot="1">
      <c r="A233" s="528">
        <v>8</v>
      </c>
      <c r="B233" s="529">
        <v>45691</v>
      </c>
      <c r="C233" s="534"/>
      <c r="D233" s="534"/>
      <c r="E233" s="531">
        <f t="shared" si="45"/>
        <v>0</v>
      </c>
      <c r="F233" s="534"/>
      <c r="G233" s="531">
        <f t="shared" si="46"/>
        <v>0</v>
      </c>
      <c r="H233" s="534">
        <v>5</v>
      </c>
      <c r="I233" s="534"/>
      <c r="J233" s="531">
        <f t="shared" si="47"/>
        <v>40</v>
      </c>
      <c r="K233" s="532"/>
      <c r="L233" s="606"/>
      <c r="M233" s="257"/>
      <c r="N233" s="257"/>
      <c r="O233" s="257"/>
      <c r="P233" s="257"/>
      <c r="Q233" s="257"/>
      <c r="R233" s="257"/>
      <c r="S233" s="257"/>
    </row>
    <row r="234" spans="1:19" ht="18" thickTop="1" thickBot="1">
      <c r="A234" s="523">
        <v>9</v>
      </c>
      <c r="B234" s="524">
        <v>45747</v>
      </c>
      <c r="C234" s="533"/>
      <c r="D234" s="533"/>
      <c r="E234" s="526">
        <f t="shared" si="45"/>
        <v>0</v>
      </c>
      <c r="F234" s="533"/>
      <c r="G234" s="526">
        <f t="shared" si="46"/>
        <v>0</v>
      </c>
      <c r="H234" s="533">
        <v>5</v>
      </c>
      <c r="I234" s="533"/>
      <c r="J234" s="526">
        <f t="shared" si="47"/>
        <v>45</v>
      </c>
      <c r="K234" s="527"/>
      <c r="L234" s="606"/>
      <c r="M234" s="257"/>
      <c r="N234" s="257"/>
      <c r="O234" s="257"/>
      <c r="P234" s="257"/>
      <c r="Q234" s="257"/>
      <c r="R234" s="257"/>
      <c r="S234" s="257"/>
    </row>
    <row r="235" spans="1:19" ht="18" thickTop="1" thickBot="1">
      <c r="A235" s="528">
        <v>10</v>
      </c>
      <c r="B235" s="529">
        <v>45777</v>
      </c>
      <c r="C235" s="534"/>
      <c r="D235" s="534"/>
      <c r="E235" s="531">
        <f t="shared" si="45"/>
        <v>0</v>
      </c>
      <c r="F235" s="534"/>
      <c r="G235" s="531">
        <f t="shared" si="46"/>
        <v>0</v>
      </c>
      <c r="H235" s="534">
        <v>5</v>
      </c>
      <c r="I235" s="534"/>
      <c r="J235" s="531">
        <f t="shared" si="47"/>
        <v>50</v>
      </c>
      <c r="K235" s="532"/>
      <c r="L235" s="606"/>
      <c r="M235" s="257"/>
      <c r="N235" s="257"/>
      <c r="O235" s="257"/>
      <c r="P235" s="257"/>
      <c r="Q235" s="257"/>
      <c r="R235" s="257"/>
      <c r="S235" s="257"/>
    </row>
    <row r="236" spans="1:19" ht="18" thickTop="1" thickBot="1">
      <c r="A236" s="523">
        <v>11</v>
      </c>
      <c r="B236" s="524"/>
      <c r="C236" s="533"/>
      <c r="D236" s="533"/>
      <c r="E236" s="526"/>
      <c r="F236" s="533"/>
      <c r="G236" s="526"/>
      <c r="H236" s="533"/>
      <c r="I236" s="533"/>
      <c r="J236" s="526"/>
      <c r="K236" s="527"/>
      <c r="L236" s="606"/>
      <c r="M236" s="257"/>
      <c r="N236" s="257"/>
      <c r="O236" s="257"/>
      <c r="P236" s="257"/>
      <c r="Q236" s="257"/>
      <c r="R236" s="257"/>
      <c r="S236" s="257"/>
    </row>
    <row r="237" spans="1:19" ht="18" thickTop="1" thickBot="1">
      <c r="A237" s="528">
        <v>12</v>
      </c>
      <c r="B237" s="529"/>
      <c r="C237" s="534"/>
      <c r="D237" s="534"/>
      <c r="E237" s="531"/>
      <c r="F237" s="534"/>
      <c r="G237" s="531"/>
      <c r="H237" s="534"/>
      <c r="I237" s="534"/>
      <c r="J237" s="531"/>
      <c r="K237" s="532"/>
      <c r="L237" s="606"/>
      <c r="M237" s="257"/>
      <c r="N237" s="257"/>
      <c r="O237" s="257"/>
      <c r="P237" s="257"/>
      <c r="Q237" s="257"/>
      <c r="R237" s="257"/>
      <c r="S237" s="257"/>
    </row>
    <row r="238" spans="1:19" ht="18" thickTop="1" thickBot="1">
      <c r="A238" s="518"/>
      <c r="B238" s="544"/>
      <c r="C238" s="539"/>
      <c r="D238" s="539"/>
      <c r="E238" s="545"/>
      <c r="F238" s="539"/>
      <c r="G238" s="545"/>
      <c r="H238" s="539">
        <f>SUM(H226:H237)</f>
        <v>50</v>
      </c>
      <c r="I238" s="539">
        <f>SUM(I226:I237)</f>
        <v>0</v>
      </c>
      <c r="J238" s="545"/>
      <c r="K238" s="518"/>
      <c r="L238" s="606"/>
      <c r="M238" s="257"/>
      <c r="N238" s="257"/>
      <c r="O238" s="257"/>
      <c r="P238" s="257"/>
      <c r="Q238" s="257"/>
      <c r="R238" s="257"/>
      <c r="S238" s="257"/>
    </row>
    <row r="239" spans="1:19" ht="18" thickTop="1" thickBot="1">
      <c r="A239" s="540"/>
      <c r="B239" s="540"/>
      <c r="C239" s="540"/>
      <c r="D239" s="540"/>
      <c r="E239" s="540"/>
      <c r="F239" s="541"/>
      <c r="G239" s="542"/>
      <c r="H239" s="554"/>
      <c r="I239" s="554"/>
      <c r="J239" s="554"/>
      <c r="K239" s="510"/>
      <c r="L239" s="606"/>
      <c r="M239" s="257"/>
      <c r="N239" s="257"/>
      <c r="O239" s="257"/>
      <c r="P239" s="257"/>
      <c r="Q239" s="257"/>
      <c r="R239" s="257"/>
      <c r="S239" s="257"/>
    </row>
    <row r="240" spans="1:19" ht="18" thickTop="1" thickBot="1">
      <c r="A240" s="555" t="s">
        <v>37</v>
      </c>
      <c r="B240" s="555"/>
      <c r="C240" s="555"/>
      <c r="D240" s="555"/>
      <c r="E240" s="555"/>
      <c r="F240" s="555"/>
      <c r="G240" s="555"/>
      <c r="H240" s="556" t="s">
        <v>46</v>
      </c>
      <c r="I240" s="557" t="s">
        <v>279</v>
      </c>
      <c r="J240" s="557"/>
      <c r="K240" s="557"/>
      <c r="L240" s="607">
        <v>15</v>
      </c>
      <c r="M240" s="257"/>
      <c r="N240" s="257"/>
      <c r="O240" s="257"/>
      <c r="P240" s="257"/>
      <c r="Q240" s="257"/>
      <c r="R240" s="257"/>
      <c r="S240" s="257"/>
    </row>
    <row r="241" spans="1:19" ht="18" thickTop="1" thickBot="1">
      <c r="A241" s="514" t="s">
        <v>39</v>
      </c>
      <c r="B241" s="515" t="s">
        <v>31</v>
      </c>
      <c r="C241" s="516" t="s">
        <v>17</v>
      </c>
      <c r="D241" s="516"/>
      <c r="E241" s="516"/>
      <c r="F241" s="516"/>
      <c r="G241" s="516"/>
      <c r="H241" s="517" t="s">
        <v>16</v>
      </c>
      <c r="I241" s="517"/>
      <c r="J241" s="517"/>
      <c r="K241" s="518"/>
      <c r="L241" s="606"/>
      <c r="M241" s="257"/>
      <c r="N241" s="257"/>
      <c r="O241" s="257"/>
      <c r="P241" s="257"/>
      <c r="Q241" s="257"/>
      <c r="R241" s="257"/>
      <c r="S241" s="257"/>
    </row>
    <row r="242" spans="1:19" ht="67.5" thickTop="1" thickBot="1">
      <c r="A242" s="514"/>
      <c r="B242" s="515"/>
      <c r="C242" s="519" t="s">
        <v>23</v>
      </c>
      <c r="D242" s="519" t="s">
        <v>24</v>
      </c>
      <c r="E242" s="520" t="s">
        <v>25</v>
      </c>
      <c r="F242" s="520" t="s">
        <v>40</v>
      </c>
      <c r="G242" s="521" t="s">
        <v>41</v>
      </c>
      <c r="H242" s="522" t="s">
        <v>16</v>
      </c>
      <c r="I242" s="522" t="s">
        <v>42</v>
      </c>
      <c r="J242" s="522" t="s">
        <v>43</v>
      </c>
      <c r="K242" s="522" t="s">
        <v>44</v>
      </c>
      <c r="L242" s="606"/>
      <c r="M242" s="257"/>
      <c r="N242" s="257"/>
      <c r="O242" s="257"/>
      <c r="P242" s="257"/>
      <c r="Q242" s="257"/>
      <c r="R242" s="257"/>
      <c r="S242" s="257"/>
    </row>
    <row r="243" spans="1:19" ht="18" thickTop="1" thickBot="1">
      <c r="A243" s="523">
        <v>1</v>
      </c>
      <c r="B243" s="524">
        <v>45499</v>
      </c>
      <c r="C243" s="533">
        <v>100</v>
      </c>
      <c r="D243" s="533">
        <v>15</v>
      </c>
      <c r="E243" s="526">
        <f>+C243+D243</f>
        <v>115</v>
      </c>
      <c r="F243" s="533"/>
      <c r="G243" s="526">
        <f>+E243</f>
        <v>115</v>
      </c>
      <c r="H243" s="533">
        <v>5</v>
      </c>
      <c r="I243" s="533"/>
      <c r="J243" s="526">
        <f>+H243</f>
        <v>5</v>
      </c>
      <c r="K243" s="527"/>
      <c r="L243" s="606"/>
      <c r="M243" s="257"/>
      <c r="N243" s="257"/>
      <c r="O243" s="257"/>
      <c r="P243" s="257"/>
      <c r="Q243" s="257"/>
      <c r="R243" s="257"/>
      <c r="S243" s="257"/>
    </row>
    <row r="244" spans="1:19" ht="18" thickTop="1" thickBot="1">
      <c r="A244" s="528">
        <v>2</v>
      </c>
      <c r="B244" s="529">
        <v>45534</v>
      </c>
      <c r="C244" s="534"/>
      <c r="D244" s="534"/>
      <c r="E244" s="531">
        <f t="shared" ref="E244:E252" si="48">+C244+D244</f>
        <v>0</v>
      </c>
      <c r="F244" s="534">
        <v>5</v>
      </c>
      <c r="G244" s="531">
        <f>G243+E244-F244</f>
        <v>110</v>
      </c>
      <c r="H244" s="534">
        <v>5</v>
      </c>
      <c r="I244" s="534"/>
      <c r="J244" s="531">
        <f>J243+H244-I244</f>
        <v>10</v>
      </c>
      <c r="K244" s="532"/>
      <c r="L244" s="606"/>
      <c r="M244" s="257"/>
      <c r="N244" s="257"/>
      <c r="O244" s="257"/>
      <c r="P244" s="257"/>
      <c r="Q244" s="257"/>
      <c r="R244" s="257"/>
      <c r="S244" s="257"/>
    </row>
    <row r="245" spans="1:19" ht="18" thickTop="1" thickBot="1">
      <c r="A245" s="523">
        <v>3</v>
      </c>
      <c r="B245" s="524">
        <v>45562</v>
      </c>
      <c r="C245" s="533"/>
      <c r="D245" s="533"/>
      <c r="E245" s="526">
        <f t="shared" si="48"/>
        <v>0</v>
      </c>
      <c r="F245" s="533">
        <v>5</v>
      </c>
      <c r="G245" s="526">
        <f t="shared" ref="G245:G252" si="49">G244+E245-F245</f>
        <v>105</v>
      </c>
      <c r="H245" s="533">
        <v>5</v>
      </c>
      <c r="I245" s="533"/>
      <c r="J245" s="526">
        <f>J244+H245-I245</f>
        <v>15</v>
      </c>
      <c r="K245" s="527"/>
      <c r="L245" s="606"/>
      <c r="M245" s="257"/>
      <c r="N245" s="257"/>
      <c r="O245" s="257"/>
      <c r="P245" s="257"/>
      <c r="Q245" s="257"/>
      <c r="R245" s="257"/>
      <c r="S245" s="257"/>
    </row>
    <row r="246" spans="1:19" ht="18" thickTop="1" thickBot="1">
      <c r="A246" s="528">
        <v>4</v>
      </c>
      <c r="B246" s="529">
        <v>45589</v>
      </c>
      <c r="C246" s="534">
        <v>100</v>
      </c>
      <c r="D246" s="534">
        <v>15</v>
      </c>
      <c r="E246" s="531">
        <f t="shared" si="48"/>
        <v>115</v>
      </c>
      <c r="F246" s="534">
        <v>105</v>
      </c>
      <c r="G246" s="531">
        <f t="shared" si="49"/>
        <v>115</v>
      </c>
      <c r="H246" s="534">
        <v>5</v>
      </c>
      <c r="I246" s="534"/>
      <c r="J246" s="531">
        <f t="shared" ref="J246:J252" si="50">J245+H246-I246</f>
        <v>20</v>
      </c>
      <c r="K246" s="532"/>
      <c r="L246" s="606"/>
      <c r="M246" s="257"/>
      <c r="N246" s="257"/>
      <c r="O246" s="257"/>
      <c r="P246" s="257"/>
      <c r="Q246" s="257"/>
      <c r="R246" s="257"/>
      <c r="S246" s="257"/>
    </row>
    <row r="247" spans="1:19" ht="18" thickTop="1" thickBot="1">
      <c r="A247" s="523">
        <v>5</v>
      </c>
      <c r="B247" s="524">
        <v>45625</v>
      </c>
      <c r="C247" s="533"/>
      <c r="D247" s="533"/>
      <c r="E247" s="526">
        <f t="shared" si="48"/>
        <v>0</v>
      </c>
      <c r="F247" s="533">
        <v>5</v>
      </c>
      <c r="G247" s="526">
        <f t="shared" si="49"/>
        <v>110</v>
      </c>
      <c r="H247" s="533">
        <v>5</v>
      </c>
      <c r="I247" s="533"/>
      <c r="J247" s="526">
        <f t="shared" si="50"/>
        <v>25</v>
      </c>
      <c r="K247" s="527"/>
      <c r="L247" s="606"/>
      <c r="M247" s="257"/>
      <c r="N247" s="257"/>
      <c r="O247" s="257"/>
      <c r="P247" s="257"/>
      <c r="Q247" s="257"/>
      <c r="R247" s="257"/>
      <c r="S247" s="257"/>
    </row>
    <row r="248" spans="1:19" ht="18" thickTop="1" thickBot="1">
      <c r="A248" s="528">
        <v>6</v>
      </c>
      <c r="B248" s="529">
        <v>45653</v>
      </c>
      <c r="C248" s="534"/>
      <c r="D248" s="534"/>
      <c r="E248" s="531">
        <f t="shared" si="48"/>
        <v>0</v>
      </c>
      <c r="F248" s="534">
        <v>5</v>
      </c>
      <c r="G248" s="531">
        <f t="shared" si="49"/>
        <v>105</v>
      </c>
      <c r="H248" s="534">
        <v>5</v>
      </c>
      <c r="I248" s="534"/>
      <c r="J248" s="531">
        <f t="shared" si="50"/>
        <v>30</v>
      </c>
      <c r="K248" s="532"/>
      <c r="L248" s="606"/>
      <c r="M248" s="257"/>
      <c r="N248" s="257"/>
      <c r="O248" s="257"/>
      <c r="P248" s="257"/>
      <c r="Q248" s="257"/>
      <c r="R248" s="257"/>
      <c r="S248" s="257"/>
    </row>
    <row r="249" spans="1:19" ht="18" thickTop="1" thickBot="1">
      <c r="A249" s="523">
        <v>7</v>
      </c>
      <c r="B249" s="524">
        <v>45688</v>
      </c>
      <c r="C249" s="533"/>
      <c r="D249" s="533"/>
      <c r="E249" s="526">
        <f t="shared" si="48"/>
        <v>0</v>
      </c>
      <c r="F249" s="533">
        <v>105</v>
      </c>
      <c r="G249" s="526">
        <f t="shared" si="49"/>
        <v>0</v>
      </c>
      <c r="H249" s="533">
        <v>5</v>
      </c>
      <c r="I249" s="533"/>
      <c r="J249" s="526">
        <f t="shared" si="50"/>
        <v>35</v>
      </c>
      <c r="K249" s="527"/>
      <c r="L249" s="606"/>
      <c r="M249" s="257"/>
      <c r="N249" s="257"/>
      <c r="O249" s="257"/>
      <c r="P249" s="257"/>
      <c r="Q249" s="257"/>
      <c r="R249" s="257"/>
      <c r="S249" s="257"/>
    </row>
    <row r="250" spans="1:19" ht="18" thickTop="1" thickBot="1">
      <c r="A250" s="528">
        <v>8</v>
      </c>
      <c r="B250" s="529">
        <v>45691</v>
      </c>
      <c r="C250" s="534"/>
      <c r="D250" s="534"/>
      <c r="E250" s="531">
        <f t="shared" si="48"/>
        <v>0</v>
      </c>
      <c r="F250" s="534"/>
      <c r="G250" s="531">
        <f t="shared" si="49"/>
        <v>0</v>
      </c>
      <c r="H250" s="534">
        <v>5</v>
      </c>
      <c r="I250" s="534"/>
      <c r="J250" s="531">
        <f t="shared" si="50"/>
        <v>40</v>
      </c>
      <c r="K250" s="532"/>
      <c r="L250" s="606"/>
      <c r="M250" s="257"/>
      <c r="N250" s="257"/>
      <c r="O250" s="257"/>
      <c r="P250" s="257"/>
      <c r="Q250" s="257"/>
      <c r="R250" s="257"/>
      <c r="S250" s="257"/>
    </row>
    <row r="251" spans="1:19" ht="18" thickTop="1" thickBot="1">
      <c r="A251" s="523">
        <v>9</v>
      </c>
      <c r="B251" s="524">
        <v>45747</v>
      </c>
      <c r="C251" s="533"/>
      <c r="D251" s="533"/>
      <c r="E251" s="526">
        <f t="shared" si="48"/>
        <v>0</v>
      </c>
      <c r="F251" s="533"/>
      <c r="G251" s="526">
        <f t="shared" si="49"/>
        <v>0</v>
      </c>
      <c r="H251" s="533">
        <v>5</v>
      </c>
      <c r="I251" s="533"/>
      <c r="J251" s="526">
        <f t="shared" si="50"/>
        <v>45</v>
      </c>
      <c r="K251" s="527"/>
      <c r="L251" s="606"/>
      <c r="M251" s="257"/>
      <c r="N251" s="257"/>
      <c r="O251" s="257"/>
      <c r="P251" s="257"/>
      <c r="Q251" s="257"/>
      <c r="R251" s="257"/>
      <c r="S251" s="257"/>
    </row>
    <row r="252" spans="1:19" ht="18" thickTop="1" thickBot="1">
      <c r="A252" s="528">
        <v>10</v>
      </c>
      <c r="B252" s="529">
        <v>45777</v>
      </c>
      <c r="C252" s="534"/>
      <c r="D252" s="534"/>
      <c r="E252" s="531">
        <f t="shared" si="48"/>
        <v>0</v>
      </c>
      <c r="F252" s="534"/>
      <c r="G252" s="531">
        <f t="shared" si="49"/>
        <v>0</v>
      </c>
      <c r="H252" s="534">
        <v>5</v>
      </c>
      <c r="I252" s="534"/>
      <c r="J252" s="531">
        <f t="shared" si="50"/>
        <v>50</v>
      </c>
      <c r="K252" s="532"/>
      <c r="L252" s="606"/>
      <c r="M252" s="257"/>
      <c r="N252" s="257"/>
      <c r="O252" s="257"/>
      <c r="P252" s="257"/>
      <c r="Q252" s="257"/>
      <c r="R252" s="257"/>
      <c r="S252" s="257"/>
    </row>
    <row r="253" spans="1:19" ht="18" thickTop="1" thickBot="1">
      <c r="A253" s="523">
        <v>11</v>
      </c>
      <c r="B253" s="524"/>
      <c r="C253" s="533"/>
      <c r="D253" s="533"/>
      <c r="E253" s="526"/>
      <c r="F253" s="533"/>
      <c r="G253" s="526"/>
      <c r="H253" s="533"/>
      <c r="I253" s="533"/>
      <c r="J253" s="526"/>
      <c r="K253" s="527"/>
      <c r="L253" s="606"/>
      <c r="M253" s="257"/>
      <c r="N253" s="257"/>
      <c r="O253" s="257"/>
      <c r="P253" s="257"/>
      <c r="Q253" s="257"/>
      <c r="R253" s="257"/>
      <c r="S253" s="257"/>
    </row>
    <row r="254" spans="1:19" ht="18" thickTop="1" thickBot="1">
      <c r="A254" s="528">
        <v>12</v>
      </c>
      <c r="B254" s="529"/>
      <c r="C254" s="534"/>
      <c r="D254" s="534"/>
      <c r="E254" s="531"/>
      <c r="F254" s="534"/>
      <c r="G254" s="531"/>
      <c r="H254" s="534"/>
      <c r="I254" s="534"/>
      <c r="J254" s="531"/>
      <c r="K254" s="532"/>
      <c r="L254" s="606"/>
      <c r="M254" s="257"/>
      <c r="N254" s="257"/>
      <c r="O254" s="257"/>
      <c r="P254" s="257"/>
      <c r="Q254" s="257"/>
      <c r="R254" s="257"/>
      <c r="S254" s="257"/>
    </row>
    <row r="255" spans="1:19" ht="18" thickTop="1" thickBot="1">
      <c r="A255" s="518"/>
      <c r="B255" s="544"/>
      <c r="C255" s="539"/>
      <c r="D255" s="539"/>
      <c r="E255" s="545"/>
      <c r="F255" s="539"/>
      <c r="G255" s="545"/>
      <c r="H255" s="539">
        <f>SUM(H243:H254)</f>
        <v>50</v>
      </c>
      <c r="I255" s="539">
        <f>SUM(I243:I254)</f>
        <v>0</v>
      </c>
      <c r="J255" s="545"/>
      <c r="K255" s="518"/>
      <c r="L255" s="606"/>
      <c r="M255" s="257"/>
      <c r="N255" s="257"/>
      <c r="O255" s="257"/>
      <c r="P255" s="257"/>
      <c r="Q255" s="257"/>
      <c r="R255" s="257"/>
      <c r="S255" s="257"/>
    </row>
    <row r="256" spans="1:19" ht="18" thickTop="1" thickBot="1">
      <c r="A256" s="540" t="s">
        <v>37</v>
      </c>
      <c r="B256" s="540"/>
      <c r="C256" s="540"/>
      <c r="D256" s="540"/>
      <c r="E256" s="540"/>
      <c r="F256" s="541"/>
      <c r="G256" s="542" t="s">
        <v>46</v>
      </c>
      <c r="H256" s="543" t="s">
        <v>84</v>
      </c>
      <c r="I256" s="543"/>
      <c r="J256" s="543"/>
      <c r="K256" s="510"/>
      <c r="L256" s="606"/>
      <c r="M256" s="257"/>
      <c r="N256" s="257"/>
      <c r="O256" s="257"/>
      <c r="P256" s="257"/>
      <c r="Q256" s="257"/>
      <c r="R256" s="257"/>
      <c r="S256" s="257"/>
    </row>
    <row r="257" spans="1:19" ht="18" thickTop="1" thickBot="1">
      <c r="A257" s="511" t="s">
        <v>37</v>
      </c>
      <c r="B257" s="511"/>
      <c r="C257" s="511"/>
      <c r="D257" s="511"/>
      <c r="E257" s="511"/>
      <c r="F257" s="511"/>
      <c r="G257" s="511"/>
      <c r="H257" s="512" t="s">
        <v>38</v>
      </c>
      <c r="I257" s="513" t="s">
        <v>273</v>
      </c>
      <c r="J257" s="513"/>
      <c r="K257" s="513"/>
      <c r="L257" s="608">
        <v>16</v>
      </c>
      <c r="M257" s="257"/>
      <c r="N257" s="257"/>
      <c r="O257" s="257"/>
      <c r="P257" s="257"/>
      <c r="Q257" s="257"/>
      <c r="R257" s="257"/>
      <c r="S257" s="257"/>
    </row>
    <row r="258" spans="1:19" ht="18" thickTop="1" thickBot="1">
      <c r="A258" s="514" t="s">
        <v>39</v>
      </c>
      <c r="B258" s="515" t="s">
        <v>31</v>
      </c>
      <c r="C258" s="516" t="s">
        <v>17</v>
      </c>
      <c r="D258" s="516"/>
      <c r="E258" s="516"/>
      <c r="F258" s="516"/>
      <c r="G258" s="516"/>
      <c r="H258" s="517" t="s">
        <v>16</v>
      </c>
      <c r="I258" s="517"/>
      <c r="J258" s="517"/>
      <c r="K258" s="518"/>
      <c r="L258" s="606"/>
      <c r="M258" s="257"/>
      <c r="N258" s="257"/>
      <c r="O258" s="257"/>
      <c r="P258" s="257"/>
      <c r="Q258" s="257"/>
      <c r="R258" s="257"/>
      <c r="S258" s="257"/>
    </row>
    <row r="259" spans="1:19" ht="67.5" thickTop="1" thickBot="1">
      <c r="A259" s="514"/>
      <c r="B259" s="515"/>
      <c r="C259" s="519" t="s">
        <v>23</v>
      </c>
      <c r="D259" s="519" t="s">
        <v>24</v>
      </c>
      <c r="E259" s="520" t="s">
        <v>25</v>
      </c>
      <c r="F259" s="520" t="s">
        <v>40</v>
      </c>
      <c r="G259" s="521" t="s">
        <v>41</v>
      </c>
      <c r="H259" s="522" t="s">
        <v>16</v>
      </c>
      <c r="I259" s="522" t="s">
        <v>42</v>
      </c>
      <c r="J259" s="522" t="s">
        <v>43</v>
      </c>
      <c r="K259" s="522" t="s">
        <v>44</v>
      </c>
      <c r="L259" s="606"/>
      <c r="M259" s="257"/>
      <c r="N259" s="257"/>
      <c r="O259" s="257"/>
      <c r="P259" s="257"/>
      <c r="Q259" s="257"/>
      <c r="R259" s="257"/>
      <c r="S259" s="257"/>
    </row>
    <row r="260" spans="1:19" ht="18" thickTop="1" thickBot="1">
      <c r="A260" s="523">
        <v>1</v>
      </c>
      <c r="B260" s="524">
        <v>45499</v>
      </c>
      <c r="C260" s="533"/>
      <c r="D260" s="533"/>
      <c r="E260" s="526">
        <f>C260+D260</f>
        <v>0</v>
      </c>
      <c r="F260" s="533"/>
      <c r="G260" s="526">
        <v>0</v>
      </c>
      <c r="H260" s="533">
        <v>5</v>
      </c>
      <c r="I260" s="533"/>
      <c r="J260" s="526">
        <f>+H260</f>
        <v>5</v>
      </c>
      <c r="K260" s="527"/>
      <c r="L260" s="606"/>
      <c r="M260" s="257"/>
      <c r="N260" s="257"/>
      <c r="O260" s="257"/>
      <c r="P260" s="257"/>
      <c r="Q260" s="257"/>
      <c r="R260" s="257"/>
      <c r="S260" s="257"/>
    </row>
    <row r="261" spans="1:19" ht="18" thickTop="1" thickBot="1">
      <c r="A261" s="528">
        <v>2</v>
      </c>
      <c r="B261" s="529">
        <v>45534</v>
      </c>
      <c r="C261" s="534"/>
      <c r="D261" s="534"/>
      <c r="E261" s="531">
        <f t="shared" ref="E261:E269" si="51">C261+D261</f>
        <v>0</v>
      </c>
      <c r="F261" s="551"/>
      <c r="G261" s="531">
        <f>G260+E261-F261</f>
        <v>0</v>
      </c>
      <c r="H261" s="534">
        <v>5</v>
      </c>
      <c r="I261" s="552"/>
      <c r="J261" s="531">
        <f>J260+H261-I261</f>
        <v>10</v>
      </c>
      <c r="K261" s="532"/>
      <c r="L261" s="606"/>
      <c r="M261" s="257"/>
      <c r="N261" s="257"/>
      <c r="O261" s="257"/>
      <c r="P261" s="257"/>
      <c r="Q261" s="257"/>
      <c r="R261" s="257"/>
      <c r="S261" s="257"/>
    </row>
    <row r="262" spans="1:19" ht="18" thickTop="1" thickBot="1">
      <c r="A262" s="523">
        <v>3</v>
      </c>
      <c r="B262" s="524">
        <v>45562</v>
      </c>
      <c r="C262" s="523"/>
      <c r="D262" s="523"/>
      <c r="E262" s="526">
        <f t="shared" si="51"/>
        <v>0</v>
      </c>
      <c r="F262" s="550"/>
      <c r="G262" s="526">
        <f>G261+E262-F262</f>
        <v>0</v>
      </c>
      <c r="H262" s="533">
        <v>5</v>
      </c>
      <c r="I262" s="553"/>
      <c r="J262" s="526">
        <f t="shared" ref="J262:J269" si="52">J261+H262-I262</f>
        <v>15</v>
      </c>
      <c r="K262" s="527"/>
      <c r="L262" s="606"/>
      <c r="M262" s="257"/>
      <c r="N262" s="257"/>
      <c r="O262" s="257"/>
      <c r="P262" s="257"/>
      <c r="Q262" s="257"/>
      <c r="R262" s="257"/>
      <c r="S262" s="257"/>
    </row>
    <row r="263" spans="1:19" ht="18" thickTop="1" thickBot="1">
      <c r="A263" s="528">
        <v>4</v>
      </c>
      <c r="B263" s="529">
        <v>45589</v>
      </c>
      <c r="C263" s="534"/>
      <c r="D263" s="534"/>
      <c r="E263" s="531">
        <f t="shared" si="51"/>
        <v>0</v>
      </c>
      <c r="F263" s="534"/>
      <c r="G263" s="531">
        <f>G262+E263-F263</f>
        <v>0</v>
      </c>
      <c r="H263" s="534">
        <v>5</v>
      </c>
      <c r="I263" s="534"/>
      <c r="J263" s="531">
        <f t="shared" si="52"/>
        <v>20</v>
      </c>
      <c r="K263" s="532"/>
      <c r="L263" s="606"/>
      <c r="M263" s="257"/>
      <c r="N263" s="257"/>
      <c r="O263" s="257"/>
      <c r="P263" s="257"/>
      <c r="Q263" s="257"/>
      <c r="R263" s="257"/>
      <c r="S263" s="257"/>
    </row>
    <row r="264" spans="1:19" ht="18" thickTop="1" thickBot="1">
      <c r="A264" s="523">
        <v>5</v>
      </c>
      <c r="B264" s="524">
        <v>45625</v>
      </c>
      <c r="C264" s="533"/>
      <c r="D264" s="533"/>
      <c r="E264" s="526">
        <f t="shared" si="51"/>
        <v>0</v>
      </c>
      <c r="F264" s="553"/>
      <c r="G264" s="526">
        <f t="shared" ref="G264:G269" si="53">G263+E264-F264</f>
        <v>0</v>
      </c>
      <c r="H264" s="533">
        <v>5</v>
      </c>
      <c r="I264" s="553"/>
      <c r="J264" s="526">
        <f t="shared" si="52"/>
        <v>25</v>
      </c>
      <c r="K264" s="527"/>
      <c r="L264" s="606"/>
      <c r="M264" s="257"/>
      <c r="N264" s="257"/>
      <c r="O264" s="257"/>
      <c r="P264" s="257"/>
      <c r="Q264" s="257"/>
      <c r="R264" s="257"/>
      <c r="S264" s="257"/>
    </row>
    <row r="265" spans="1:19" ht="18" thickTop="1" thickBot="1">
      <c r="A265" s="528">
        <v>6</v>
      </c>
      <c r="B265" s="529">
        <v>45653</v>
      </c>
      <c r="C265" s="534"/>
      <c r="D265" s="534"/>
      <c r="E265" s="531">
        <f t="shared" si="51"/>
        <v>0</v>
      </c>
      <c r="F265" s="534"/>
      <c r="G265" s="531">
        <f t="shared" si="53"/>
        <v>0</v>
      </c>
      <c r="H265" s="534">
        <v>5</v>
      </c>
      <c r="I265" s="552"/>
      <c r="J265" s="531">
        <f t="shared" si="52"/>
        <v>30</v>
      </c>
      <c r="K265" s="532"/>
      <c r="L265" s="606"/>
      <c r="M265" s="257"/>
      <c r="N265" s="257"/>
      <c r="O265" s="257"/>
      <c r="P265" s="257"/>
      <c r="Q265" s="257"/>
      <c r="R265" s="257"/>
      <c r="S265" s="257"/>
    </row>
    <row r="266" spans="1:19" ht="18" thickTop="1" thickBot="1">
      <c r="A266" s="523">
        <v>7</v>
      </c>
      <c r="B266" s="524">
        <v>45688</v>
      </c>
      <c r="C266" s="533"/>
      <c r="D266" s="533"/>
      <c r="E266" s="526">
        <f t="shared" si="51"/>
        <v>0</v>
      </c>
      <c r="F266" s="533"/>
      <c r="G266" s="526">
        <f t="shared" si="53"/>
        <v>0</v>
      </c>
      <c r="H266" s="533">
        <v>5</v>
      </c>
      <c r="I266" s="533"/>
      <c r="J266" s="526">
        <f t="shared" si="52"/>
        <v>35</v>
      </c>
      <c r="K266" s="527"/>
      <c r="L266" s="606"/>
      <c r="M266" s="257"/>
      <c r="N266" s="257"/>
      <c r="O266" s="257"/>
      <c r="P266" s="257"/>
      <c r="Q266" s="257"/>
      <c r="R266" s="257"/>
      <c r="S266" s="257"/>
    </row>
    <row r="267" spans="1:19" ht="18" thickTop="1" thickBot="1">
      <c r="A267" s="528">
        <v>8</v>
      </c>
      <c r="B267" s="529">
        <v>45691</v>
      </c>
      <c r="C267" s="534"/>
      <c r="D267" s="534"/>
      <c r="E267" s="531">
        <f t="shared" si="51"/>
        <v>0</v>
      </c>
      <c r="F267" s="534"/>
      <c r="G267" s="531">
        <f t="shared" si="53"/>
        <v>0</v>
      </c>
      <c r="H267" s="534">
        <v>5</v>
      </c>
      <c r="I267" s="534"/>
      <c r="J267" s="531">
        <f t="shared" si="52"/>
        <v>40</v>
      </c>
      <c r="K267" s="532"/>
      <c r="L267" s="606"/>
      <c r="M267" s="257"/>
      <c r="N267" s="257"/>
      <c r="O267" s="257"/>
      <c r="P267" s="257"/>
      <c r="Q267" s="257"/>
      <c r="R267" s="257"/>
      <c r="S267" s="257"/>
    </row>
    <row r="268" spans="1:19" ht="18" thickTop="1" thickBot="1">
      <c r="A268" s="523">
        <v>9</v>
      </c>
      <c r="B268" s="524">
        <v>45747</v>
      </c>
      <c r="C268" s="533"/>
      <c r="D268" s="533"/>
      <c r="E268" s="526">
        <f t="shared" si="51"/>
        <v>0</v>
      </c>
      <c r="F268" s="533"/>
      <c r="G268" s="526">
        <f t="shared" si="53"/>
        <v>0</v>
      </c>
      <c r="H268" s="533">
        <v>5</v>
      </c>
      <c r="I268" s="533"/>
      <c r="J268" s="526">
        <f t="shared" si="52"/>
        <v>45</v>
      </c>
      <c r="K268" s="527"/>
      <c r="L268" s="606"/>
      <c r="M268" s="257"/>
      <c r="N268" s="257"/>
      <c r="O268" s="257"/>
      <c r="P268" s="257"/>
      <c r="Q268" s="257"/>
      <c r="R268" s="257"/>
      <c r="S268" s="257"/>
    </row>
    <row r="269" spans="1:19" ht="18" thickTop="1" thickBot="1">
      <c r="A269" s="528">
        <v>10</v>
      </c>
      <c r="B269" s="529">
        <v>45777</v>
      </c>
      <c r="C269" s="534">
        <v>300</v>
      </c>
      <c r="D269" s="534">
        <v>45</v>
      </c>
      <c r="E269" s="531">
        <f t="shared" si="51"/>
        <v>345</v>
      </c>
      <c r="F269" s="534"/>
      <c r="G269" s="531">
        <f t="shared" si="53"/>
        <v>345</v>
      </c>
      <c r="H269" s="534">
        <v>5</v>
      </c>
      <c r="I269" s="534"/>
      <c r="J269" s="531">
        <f t="shared" si="52"/>
        <v>50</v>
      </c>
      <c r="K269" s="532"/>
      <c r="L269" s="606"/>
      <c r="M269" s="257"/>
      <c r="N269" s="257"/>
      <c r="O269" s="257"/>
      <c r="P269" s="257"/>
      <c r="Q269" s="257"/>
      <c r="R269" s="257"/>
      <c r="S269" s="257"/>
    </row>
    <row r="270" spans="1:19" ht="18" thickTop="1" thickBot="1">
      <c r="A270" s="523">
        <v>11</v>
      </c>
      <c r="B270" s="524"/>
      <c r="C270" s="533"/>
      <c r="D270" s="533"/>
      <c r="E270" s="526"/>
      <c r="F270" s="533"/>
      <c r="G270" s="526"/>
      <c r="H270" s="533"/>
      <c r="I270" s="533"/>
      <c r="J270" s="526"/>
      <c r="K270" s="527"/>
      <c r="L270" s="606"/>
      <c r="M270" s="257"/>
      <c r="N270" s="257"/>
      <c r="O270" s="257"/>
      <c r="P270" s="257"/>
      <c r="Q270" s="257"/>
      <c r="R270" s="257"/>
      <c r="S270" s="257"/>
    </row>
    <row r="271" spans="1:19" ht="18" thickTop="1" thickBot="1">
      <c r="A271" s="528">
        <v>12</v>
      </c>
      <c r="B271" s="529"/>
      <c r="C271" s="534"/>
      <c r="D271" s="534"/>
      <c r="E271" s="531"/>
      <c r="F271" s="534"/>
      <c r="G271" s="531"/>
      <c r="H271" s="534"/>
      <c r="I271" s="534"/>
      <c r="J271" s="531"/>
      <c r="K271" s="532"/>
      <c r="L271" s="606"/>
      <c r="M271" s="257"/>
      <c r="N271" s="257"/>
      <c r="O271" s="257"/>
      <c r="P271" s="257"/>
      <c r="Q271" s="257"/>
      <c r="R271" s="257"/>
      <c r="S271" s="257"/>
    </row>
    <row r="272" spans="1:19" ht="18" thickTop="1" thickBot="1">
      <c r="A272" s="518"/>
      <c r="B272" s="518"/>
      <c r="C272" s="539"/>
      <c r="D272" s="539"/>
      <c r="E272" s="545"/>
      <c r="F272" s="539"/>
      <c r="G272" s="545"/>
      <c r="H272" s="539">
        <f>SUM(H260:H271)</f>
        <v>50</v>
      </c>
      <c r="I272" s="539">
        <f>SUM(I260:I271)</f>
        <v>0</v>
      </c>
      <c r="J272" s="545"/>
      <c r="K272" s="518"/>
      <c r="L272" s="606"/>
      <c r="M272" s="257"/>
      <c r="N272" s="257"/>
      <c r="O272" s="257"/>
      <c r="P272" s="257"/>
      <c r="Q272" s="257"/>
      <c r="R272" s="257"/>
      <c r="S272" s="257"/>
    </row>
    <row r="273" spans="1:19" ht="18" thickTop="1" thickBot="1">
      <c r="A273" s="540"/>
      <c r="B273" s="540"/>
      <c r="C273" s="540"/>
      <c r="D273" s="540"/>
      <c r="E273" s="540"/>
      <c r="F273" s="541"/>
      <c r="G273" s="542"/>
      <c r="H273" s="543"/>
      <c r="I273" s="543"/>
      <c r="J273" s="543"/>
      <c r="K273" s="510"/>
      <c r="L273" s="606"/>
      <c r="M273" s="257"/>
      <c r="N273" s="257"/>
      <c r="O273" s="257"/>
      <c r="P273" s="257"/>
      <c r="Q273" s="257"/>
      <c r="R273" s="257"/>
      <c r="S273" s="257"/>
    </row>
    <row r="274" spans="1:19" ht="18" thickTop="1" thickBot="1">
      <c r="A274" s="511" t="s">
        <v>37</v>
      </c>
      <c r="B274" s="511"/>
      <c r="C274" s="511"/>
      <c r="D274" s="511"/>
      <c r="E274" s="511"/>
      <c r="F274" s="511"/>
      <c r="G274" s="511"/>
      <c r="H274" s="512" t="s">
        <v>46</v>
      </c>
      <c r="I274" s="513" t="s">
        <v>281</v>
      </c>
      <c r="J274" s="513"/>
      <c r="K274" s="513"/>
      <c r="L274" s="608">
        <v>17</v>
      </c>
      <c r="M274" s="257"/>
      <c r="N274" s="257"/>
      <c r="O274" s="257"/>
      <c r="P274" s="257"/>
      <c r="Q274" s="257"/>
      <c r="R274" s="257"/>
      <c r="S274" s="257"/>
    </row>
    <row r="275" spans="1:19" ht="18" thickTop="1" thickBot="1">
      <c r="A275" s="514" t="s">
        <v>39</v>
      </c>
      <c r="B275" s="515" t="s">
        <v>31</v>
      </c>
      <c r="C275" s="516" t="s">
        <v>17</v>
      </c>
      <c r="D275" s="516"/>
      <c r="E275" s="516"/>
      <c r="F275" s="516"/>
      <c r="G275" s="516"/>
      <c r="H275" s="517" t="s">
        <v>16</v>
      </c>
      <c r="I275" s="517"/>
      <c r="J275" s="517"/>
      <c r="K275" s="518"/>
      <c r="L275" s="606"/>
      <c r="M275" s="257"/>
      <c r="N275" s="257"/>
      <c r="O275" s="257"/>
      <c r="P275" s="257"/>
      <c r="Q275" s="257"/>
      <c r="R275" s="257"/>
      <c r="S275" s="257"/>
    </row>
    <row r="276" spans="1:19" ht="67.5" thickTop="1" thickBot="1">
      <c r="A276" s="514"/>
      <c r="B276" s="515"/>
      <c r="C276" s="519" t="s">
        <v>23</v>
      </c>
      <c r="D276" s="519" t="s">
        <v>24</v>
      </c>
      <c r="E276" s="520" t="s">
        <v>25</v>
      </c>
      <c r="F276" s="520" t="s">
        <v>40</v>
      </c>
      <c r="G276" s="521" t="s">
        <v>41</v>
      </c>
      <c r="H276" s="522" t="s">
        <v>16</v>
      </c>
      <c r="I276" s="522" t="s">
        <v>42</v>
      </c>
      <c r="J276" s="522" t="s">
        <v>43</v>
      </c>
      <c r="K276" s="522" t="s">
        <v>44</v>
      </c>
      <c r="L276" s="606"/>
      <c r="M276" s="257"/>
      <c r="N276" s="257"/>
      <c r="O276" s="257"/>
      <c r="P276" s="257"/>
      <c r="Q276" s="257"/>
      <c r="R276" s="257"/>
      <c r="S276" s="257"/>
    </row>
    <row r="277" spans="1:19" ht="18" thickTop="1" thickBot="1">
      <c r="A277" s="523">
        <v>1</v>
      </c>
      <c r="B277" s="524">
        <v>45499</v>
      </c>
      <c r="C277" s="533"/>
      <c r="D277" s="533"/>
      <c r="E277" s="526">
        <f>C277+D277</f>
        <v>0</v>
      </c>
      <c r="F277" s="533"/>
      <c r="G277" s="526">
        <v>0</v>
      </c>
      <c r="H277" s="533">
        <v>5</v>
      </c>
      <c r="I277" s="533"/>
      <c r="J277" s="526">
        <f>+H277</f>
        <v>5</v>
      </c>
      <c r="K277" s="527"/>
      <c r="L277" s="606"/>
      <c r="M277" s="257"/>
      <c r="N277" s="257"/>
      <c r="O277" s="257"/>
      <c r="P277" s="257"/>
      <c r="Q277" s="257"/>
      <c r="R277" s="257"/>
      <c r="S277" s="257"/>
    </row>
    <row r="278" spans="1:19" ht="18" thickTop="1" thickBot="1">
      <c r="A278" s="528">
        <v>2</v>
      </c>
      <c r="B278" s="529">
        <v>45534</v>
      </c>
      <c r="C278" s="534"/>
      <c r="D278" s="534"/>
      <c r="E278" s="531">
        <f t="shared" ref="E278:E286" si="54">C278+D278</f>
        <v>0</v>
      </c>
      <c r="F278" s="534"/>
      <c r="G278" s="531">
        <f>G277+E278-F278</f>
        <v>0</v>
      </c>
      <c r="H278" s="534">
        <v>5</v>
      </c>
      <c r="I278" s="534"/>
      <c r="J278" s="531">
        <f>J277+H278-I278</f>
        <v>10</v>
      </c>
      <c r="K278" s="532"/>
      <c r="L278" s="606"/>
      <c r="M278" s="257"/>
      <c r="N278" s="257"/>
      <c r="O278" s="257"/>
      <c r="P278" s="257"/>
      <c r="Q278" s="257"/>
      <c r="R278" s="257"/>
      <c r="S278" s="257"/>
    </row>
    <row r="279" spans="1:19" ht="18" thickTop="1" thickBot="1">
      <c r="A279" s="523">
        <v>3</v>
      </c>
      <c r="B279" s="524">
        <v>45562</v>
      </c>
      <c r="C279" s="533"/>
      <c r="D279" s="533"/>
      <c r="E279" s="526">
        <f t="shared" si="54"/>
        <v>0</v>
      </c>
      <c r="F279" s="533"/>
      <c r="G279" s="526">
        <f>G278+E279-F279</f>
        <v>0</v>
      </c>
      <c r="H279" s="533">
        <v>5</v>
      </c>
      <c r="I279" s="533"/>
      <c r="J279" s="526">
        <f t="shared" ref="J279:J286" si="55">J278+H279-I279</f>
        <v>15</v>
      </c>
      <c r="K279" s="527"/>
      <c r="L279" s="606"/>
      <c r="M279" s="257"/>
      <c r="N279" s="257"/>
      <c r="O279" s="257"/>
      <c r="P279" s="257"/>
      <c r="Q279" s="257"/>
      <c r="R279" s="257"/>
      <c r="S279" s="257"/>
    </row>
    <row r="280" spans="1:19" ht="18" thickTop="1" thickBot="1">
      <c r="A280" s="528">
        <v>4</v>
      </c>
      <c r="B280" s="529">
        <v>45589</v>
      </c>
      <c r="C280" s="534"/>
      <c r="D280" s="534"/>
      <c r="E280" s="531">
        <f t="shared" si="54"/>
        <v>0</v>
      </c>
      <c r="F280" s="534"/>
      <c r="G280" s="531">
        <f t="shared" ref="G280:G286" si="56">G279+E280-F280</f>
        <v>0</v>
      </c>
      <c r="H280" s="534">
        <v>5</v>
      </c>
      <c r="I280" s="534"/>
      <c r="J280" s="531">
        <f t="shared" si="55"/>
        <v>20</v>
      </c>
      <c r="K280" s="532"/>
      <c r="L280" s="606"/>
      <c r="M280" s="257"/>
      <c r="N280" s="257"/>
      <c r="O280" s="257"/>
      <c r="P280" s="257"/>
      <c r="Q280" s="257"/>
      <c r="R280" s="257"/>
      <c r="S280" s="257"/>
    </row>
    <row r="281" spans="1:19" ht="18" thickTop="1" thickBot="1">
      <c r="A281" s="523">
        <v>5</v>
      </c>
      <c r="B281" s="524">
        <v>45625</v>
      </c>
      <c r="C281" s="533"/>
      <c r="D281" s="533"/>
      <c r="E281" s="526">
        <f t="shared" si="54"/>
        <v>0</v>
      </c>
      <c r="F281" s="533"/>
      <c r="G281" s="526">
        <f t="shared" si="56"/>
        <v>0</v>
      </c>
      <c r="H281" s="533">
        <v>5</v>
      </c>
      <c r="I281" s="533"/>
      <c r="J281" s="526">
        <f t="shared" si="55"/>
        <v>25</v>
      </c>
      <c r="K281" s="527"/>
      <c r="L281" s="606"/>
      <c r="M281" s="257"/>
      <c r="N281" s="257"/>
      <c r="O281" s="257"/>
      <c r="P281" s="257"/>
      <c r="Q281" s="257"/>
      <c r="R281" s="257"/>
      <c r="S281" s="257"/>
    </row>
    <row r="282" spans="1:19" ht="18" thickTop="1" thickBot="1">
      <c r="A282" s="528">
        <v>6</v>
      </c>
      <c r="B282" s="529">
        <v>45653</v>
      </c>
      <c r="C282" s="534"/>
      <c r="D282" s="534"/>
      <c r="E282" s="531">
        <f t="shared" si="54"/>
        <v>0</v>
      </c>
      <c r="F282" s="534"/>
      <c r="G282" s="531">
        <f t="shared" si="56"/>
        <v>0</v>
      </c>
      <c r="H282" s="534">
        <v>5</v>
      </c>
      <c r="I282" s="534"/>
      <c r="J282" s="531">
        <f t="shared" si="55"/>
        <v>30</v>
      </c>
      <c r="K282" s="532"/>
      <c r="L282" s="606"/>
      <c r="M282" s="257"/>
      <c r="N282" s="257"/>
      <c r="O282" s="257"/>
      <c r="P282" s="257"/>
      <c r="Q282" s="257"/>
      <c r="R282" s="257"/>
      <c r="S282" s="257"/>
    </row>
    <row r="283" spans="1:19" ht="18" thickTop="1" thickBot="1">
      <c r="A283" s="523">
        <v>7</v>
      </c>
      <c r="B283" s="524">
        <v>45688</v>
      </c>
      <c r="C283" s="533"/>
      <c r="D283" s="533"/>
      <c r="E283" s="526">
        <f t="shared" si="54"/>
        <v>0</v>
      </c>
      <c r="F283" s="533"/>
      <c r="G283" s="526">
        <f t="shared" si="56"/>
        <v>0</v>
      </c>
      <c r="H283" s="533">
        <v>5</v>
      </c>
      <c r="I283" s="533"/>
      <c r="J283" s="526">
        <f t="shared" si="55"/>
        <v>35</v>
      </c>
      <c r="K283" s="527"/>
      <c r="L283" s="606"/>
      <c r="M283" s="257"/>
      <c r="N283" s="257"/>
      <c r="O283" s="257"/>
      <c r="P283" s="257"/>
      <c r="Q283" s="257"/>
      <c r="R283" s="257"/>
      <c r="S283" s="257"/>
    </row>
    <row r="284" spans="1:19" ht="18" thickTop="1" thickBot="1">
      <c r="A284" s="528">
        <v>8</v>
      </c>
      <c r="B284" s="529">
        <v>45691</v>
      </c>
      <c r="C284" s="534"/>
      <c r="D284" s="534"/>
      <c r="E284" s="531">
        <f t="shared" si="54"/>
        <v>0</v>
      </c>
      <c r="F284" s="534"/>
      <c r="G284" s="531">
        <f t="shared" si="56"/>
        <v>0</v>
      </c>
      <c r="H284" s="534">
        <v>5</v>
      </c>
      <c r="I284" s="534"/>
      <c r="J284" s="531">
        <f t="shared" si="55"/>
        <v>40</v>
      </c>
      <c r="K284" s="532"/>
      <c r="L284" s="606"/>
      <c r="M284" s="257"/>
      <c r="N284" s="257"/>
      <c r="O284" s="257"/>
      <c r="P284" s="257"/>
      <c r="Q284" s="257"/>
      <c r="R284" s="257"/>
      <c r="S284" s="257"/>
    </row>
    <row r="285" spans="1:19" ht="18" thickTop="1" thickBot="1">
      <c r="A285" s="523">
        <v>9</v>
      </c>
      <c r="B285" s="524">
        <v>45747</v>
      </c>
      <c r="C285" s="533"/>
      <c r="D285" s="533"/>
      <c r="E285" s="526">
        <f t="shared" si="54"/>
        <v>0</v>
      </c>
      <c r="F285" s="533"/>
      <c r="G285" s="526">
        <f t="shared" si="56"/>
        <v>0</v>
      </c>
      <c r="H285" s="533">
        <v>5</v>
      </c>
      <c r="I285" s="533"/>
      <c r="J285" s="526">
        <f t="shared" si="55"/>
        <v>45</v>
      </c>
      <c r="K285" s="527"/>
      <c r="L285" s="606"/>
      <c r="M285" s="257"/>
      <c r="N285" s="257"/>
      <c r="O285" s="257"/>
      <c r="P285" s="257"/>
      <c r="Q285" s="257"/>
      <c r="R285" s="257"/>
      <c r="S285" s="257"/>
    </row>
    <row r="286" spans="1:19" ht="18" thickTop="1" thickBot="1">
      <c r="A286" s="528">
        <v>10</v>
      </c>
      <c r="B286" s="529">
        <v>45777</v>
      </c>
      <c r="C286" s="534"/>
      <c r="D286" s="534"/>
      <c r="E286" s="531">
        <f t="shared" si="54"/>
        <v>0</v>
      </c>
      <c r="F286" s="534"/>
      <c r="G286" s="531">
        <f t="shared" si="56"/>
        <v>0</v>
      </c>
      <c r="H286" s="534">
        <v>5</v>
      </c>
      <c r="I286" s="534"/>
      <c r="J286" s="531">
        <f t="shared" si="55"/>
        <v>50</v>
      </c>
      <c r="K286" s="532"/>
      <c r="L286" s="606"/>
      <c r="M286" s="257"/>
      <c r="N286" s="257"/>
      <c r="O286" s="257"/>
      <c r="P286" s="257"/>
      <c r="Q286" s="257"/>
      <c r="R286" s="257"/>
      <c r="S286" s="257"/>
    </row>
    <row r="287" spans="1:19" ht="18" thickTop="1" thickBot="1">
      <c r="A287" s="523">
        <v>11</v>
      </c>
      <c r="B287" s="524"/>
      <c r="C287" s="533"/>
      <c r="D287" s="533"/>
      <c r="E287" s="526"/>
      <c r="F287" s="533"/>
      <c r="G287" s="526"/>
      <c r="H287" s="533"/>
      <c r="I287" s="533"/>
      <c r="J287" s="526"/>
      <c r="K287" s="527"/>
      <c r="L287" s="606"/>
      <c r="M287" s="257"/>
      <c r="N287" s="257"/>
      <c r="O287" s="257"/>
      <c r="P287" s="257"/>
      <c r="Q287" s="257"/>
      <c r="R287" s="257"/>
      <c r="S287" s="257"/>
    </row>
    <row r="288" spans="1:19" ht="18" thickTop="1" thickBot="1">
      <c r="A288" s="528">
        <v>12</v>
      </c>
      <c r="B288" s="529"/>
      <c r="C288" s="534"/>
      <c r="D288" s="534"/>
      <c r="E288" s="531"/>
      <c r="F288" s="534"/>
      <c r="G288" s="531"/>
      <c r="H288" s="534"/>
      <c r="I288" s="534"/>
      <c r="J288" s="531"/>
      <c r="K288" s="532"/>
      <c r="L288" s="606"/>
      <c r="M288" s="257"/>
      <c r="N288" s="257"/>
      <c r="O288" s="257"/>
      <c r="P288" s="257"/>
      <c r="Q288" s="257"/>
      <c r="R288" s="257"/>
      <c r="S288" s="257"/>
    </row>
    <row r="289" spans="1:19" ht="18" thickTop="1" thickBot="1">
      <c r="A289" s="518"/>
      <c r="B289" s="544"/>
      <c r="C289" s="539"/>
      <c r="D289" s="539"/>
      <c r="E289" s="545"/>
      <c r="F289" s="539"/>
      <c r="G289" s="545"/>
      <c r="H289" s="539">
        <f>SUM(H277:H288)</f>
        <v>50</v>
      </c>
      <c r="I289" s="539">
        <f>SUM(I277:I288)</f>
        <v>0</v>
      </c>
      <c r="J289" s="545"/>
      <c r="K289" s="518"/>
      <c r="L289" s="606"/>
      <c r="M289" s="257"/>
      <c r="N289" s="257"/>
      <c r="O289" s="257"/>
      <c r="P289" s="257"/>
      <c r="Q289" s="257"/>
      <c r="R289" s="257"/>
      <c r="S289" s="257"/>
    </row>
    <row r="290" spans="1:19" ht="18" thickTop="1" thickBot="1">
      <c r="A290" s="540"/>
      <c r="B290" s="540"/>
      <c r="C290" s="540"/>
      <c r="D290" s="540"/>
      <c r="E290" s="540"/>
      <c r="F290" s="541"/>
      <c r="G290" s="542"/>
      <c r="H290" s="543"/>
      <c r="I290" s="543"/>
      <c r="J290" s="543"/>
      <c r="K290" s="510"/>
      <c r="L290" s="606"/>
      <c r="M290" s="257"/>
      <c r="N290" s="257"/>
      <c r="O290" s="257"/>
      <c r="P290" s="257"/>
      <c r="Q290" s="257"/>
      <c r="R290" s="257"/>
      <c r="S290" s="257"/>
    </row>
    <row r="291" spans="1:19" ht="18" thickTop="1" thickBot="1">
      <c r="A291" s="511" t="s">
        <v>37</v>
      </c>
      <c r="B291" s="511"/>
      <c r="C291" s="511"/>
      <c r="D291" s="511"/>
      <c r="E291" s="511"/>
      <c r="F291" s="511"/>
      <c r="G291" s="511"/>
      <c r="H291" s="512" t="s">
        <v>38</v>
      </c>
      <c r="I291" s="513" t="s">
        <v>85</v>
      </c>
      <c r="J291" s="513"/>
      <c r="K291" s="513"/>
      <c r="L291" s="608">
        <v>18</v>
      </c>
      <c r="M291" s="257"/>
      <c r="N291" s="257"/>
      <c r="O291" s="257"/>
      <c r="P291" s="257"/>
      <c r="Q291" s="257"/>
      <c r="R291" s="257"/>
      <c r="S291" s="257"/>
    </row>
    <row r="292" spans="1:19" ht="18" thickTop="1" thickBot="1">
      <c r="A292" s="514" t="s">
        <v>39</v>
      </c>
      <c r="B292" s="515" t="s">
        <v>31</v>
      </c>
      <c r="C292" s="516" t="s">
        <v>17</v>
      </c>
      <c r="D292" s="516"/>
      <c r="E292" s="516"/>
      <c r="F292" s="516"/>
      <c r="G292" s="516"/>
      <c r="H292" s="517" t="s">
        <v>16</v>
      </c>
      <c r="I292" s="517"/>
      <c r="J292" s="517"/>
      <c r="K292" s="518"/>
      <c r="L292" s="606"/>
      <c r="M292" s="257"/>
      <c r="N292" s="257"/>
      <c r="O292" s="257"/>
      <c r="P292" s="257"/>
      <c r="Q292" s="257"/>
      <c r="R292" s="257"/>
      <c r="S292" s="257"/>
    </row>
    <row r="293" spans="1:19" ht="67.5" thickTop="1" thickBot="1">
      <c r="A293" s="514"/>
      <c r="B293" s="515"/>
      <c r="C293" s="519" t="s">
        <v>23</v>
      </c>
      <c r="D293" s="519" t="s">
        <v>24</v>
      </c>
      <c r="E293" s="520" t="s">
        <v>25</v>
      </c>
      <c r="F293" s="520" t="s">
        <v>40</v>
      </c>
      <c r="G293" s="521" t="s">
        <v>41</v>
      </c>
      <c r="H293" s="522" t="s">
        <v>16</v>
      </c>
      <c r="I293" s="522" t="s">
        <v>42</v>
      </c>
      <c r="J293" s="522" t="s">
        <v>43</v>
      </c>
      <c r="K293" s="522" t="s">
        <v>44</v>
      </c>
      <c r="L293" s="606"/>
      <c r="M293" s="257"/>
      <c r="N293" s="257"/>
      <c r="O293" s="257"/>
      <c r="P293" s="257"/>
      <c r="Q293" s="257"/>
      <c r="R293" s="257"/>
      <c r="S293" s="257"/>
    </row>
    <row r="294" spans="1:19" ht="18" thickTop="1" thickBot="1">
      <c r="A294" s="523">
        <v>1</v>
      </c>
      <c r="B294" s="524">
        <v>45499</v>
      </c>
      <c r="C294" s="533"/>
      <c r="D294" s="533"/>
      <c r="E294" s="526">
        <f>C294+D294</f>
        <v>0</v>
      </c>
      <c r="F294" s="533"/>
      <c r="G294" s="526">
        <v>0</v>
      </c>
      <c r="H294" s="533">
        <v>5</v>
      </c>
      <c r="I294" s="533"/>
      <c r="J294" s="526">
        <f>+H294</f>
        <v>5</v>
      </c>
      <c r="K294" s="527"/>
      <c r="L294" s="606"/>
      <c r="M294" s="257"/>
      <c r="N294" s="257"/>
      <c r="O294" s="257"/>
      <c r="P294" s="257"/>
      <c r="Q294" s="257"/>
      <c r="R294" s="257"/>
      <c r="S294" s="257"/>
    </row>
    <row r="295" spans="1:19" ht="18" thickTop="1" thickBot="1">
      <c r="A295" s="528">
        <v>2</v>
      </c>
      <c r="B295" s="529">
        <v>45534</v>
      </c>
      <c r="C295" s="534"/>
      <c r="D295" s="534"/>
      <c r="E295" s="531">
        <f t="shared" ref="E295:E303" si="57">C295+D295</f>
        <v>0</v>
      </c>
      <c r="F295" s="534"/>
      <c r="G295" s="531">
        <f>G294+E295-F295</f>
        <v>0</v>
      </c>
      <c r="H295" s="534">
        <v>5</v>
      </c>
      <c r="I295" s="534"/>
      <c r="J295" s="531">
        <f>J294+H295-I295</f>
        <v>10</v>
      </c>
      <c r="K295" s="532"/>
      <c r="L295" s="606"/>
      <c r="M295" s="257"/>
      <c r="N295" s="257"/>
      <c r="O295" s="257"/>
      <c r="P295" s="257"/>
      <c r="Q295" s="257"/>
      <c r="R295" s="257"/>
      <c r="S295" s="257"/>
    </row>
    <row r="296" spans="1:19" ht="18" thickTop="1" thickBot="1">
      <c r="A296" s="523">
        <v>3</v>
      </c>
      <c r="B296" s="524">
        <v>45562</v>
      </c>
      <c r="C296" s="533"/>
      <c r="D296" s="533"/>
      <c r="E296" s="526">
        <f t="shared" si="57"/>
        <v>0</v>
      </c>
      <c r="F296" s="533"/>
      <c r="G296" s="526">
        <f t="shared" ref="G296:G303" si="58">G295+E296-F296</f>
        <v>0</v>
      </c>
      <c r="H296" s="533">
        <v>5</v>
      </c>
      <c r="I296" s="533"/>
      <c r="J296" s="526">
        <f t="shared" ref="J296:J303" si="59">J295+H296-I296</f>
        <v>15</v>
      </c>
      <c r="K296" s="527"/>
      <c r="L296" s="606"/>
      <c r="M296" s="257"/>
      <c r="N296" s="257"/>
      <c r="O296" s="257"/>
      <c r="P296" s="257"/>
      <c r="Q296" s="257"/>
      <c r="R296" s="257"/>
      <c r="S296" s="257"/>
    </row>
    <row r="297" spans="1:19" ht="18" thickTop="1" thickBot="1">
      <c r="A297" s="528">
        <v>4</v>
      </c>
      <c r="B297" s="529">
        <v>45589</v>
      </c>
      <c r="C297" s="534"/>
      <c r="D297" s="534"/>
      <c r="E297" s="531">
        <f t="shared" si="57"/>
        <v>0</v>
      </c>
      <c r="F297" s="534"/>
      <c r="G297" s="531">
        <f t="shared" si="58"/>
        <v>0</v>
      </c>
      <c r="H297" s="534">
        <v>5</v>
      </c>
      <c r="I297" s="552"/>
      <c r="J297" s="531">
        <f t="shared" si="59"/>
        <v>20</v>
      </c>
      <c r="K297" s="532"/>
      <c r="L297" s="606"/>
      <c r="M297" s="257"/>
      <c r="N297" s="257"/>
      <c r="O297" s="257"/>
      <c r="P297" s="257"/>
      <c r="Q297" s="257"/>
      <c r="R297" s="257"/>
      <c r="S297" s="257"/>
    </row>
    <row r="298" spans="1:19" ht="18" thickTop="1" thickBot="1">
      <c r="A298" s="523">
        <v>5</v>
      </c>
      <c r="B298" s="524">
        <v>45625</v>
      </c>
      <c r="C298" s="533"/>
      <c r="D298" s="533"/>
      <c r="E298" s="526">
        <f t="shared" si="57"/>
        <v>0</v>
      </c>
      <c r="F298" s="533"/>
      <c r="G298" s="526">
        <f t="shared" si="58"/>
        <v>0</v>
      </c>
      <c r="H298" s="533">
        <v>5</v>
      </c>
      <c r="I298" s="533"/>
      <c r="J298" s="526">
        <f t="shared" si="59"/>
        <v>25</v>
      </c>
      <c r="K298" s="527"/>
      <c r="L298" s="606"/>
      <c r="M298" s="257"/>
      <c r="N298" s="257"/>
      <c r="O298" s="257"/>
      <c r="P298" s="257"/>
      <c r="Q298" s="257"/>
      <c r="R298" s="257"/>
      <c r="S298" s="257"/>
    </row>
    <row r="299" spans="1:19" ht="18" thickTop="1" thickBot="1">
      <c r="A299" s="528">
        <v>6</v>
      </c>
      <c r="B299" s="529">
        <v>45653</v>
      </c>
      <c r="C299" s="534"/>
      <c r="D299" s="534"/>
      <c r="E299" s="531">
        <f t="shared" si="57"/>
        <v>0</v>
      </c>
      <c r="F299" s="534"/>
      <c r="G299" s="531">
        <f t="shared" si="58"/>
        <v>0</v>
      </c>
      <c r="H299" s="534">
        <v>5</v>
      </c>
      <c r="I299" s="534"/>
      <c r="J299" s="531">
        <f t="shared" si="59"/>
        <v>30</v>
      </c>
      <c r="K299" s="532"/>
      <c r="L299" s="606"/>
      <c r="M299" s="257"/>
      <c r="N299" s="257"/>
      <c r="O299" s="257"/>
      <c r="P299" s="257"/>
      <c r="Q299" s="257"/>
      <c r="R299" s="257"/>
      <c r="S299" s="257"/>
    </row>
    <row r="300" spans="1:19" ht="18" thickTop="1" thickBot="1">
      <c r="A300" s="523">
        <v>7</v>
      </c>
      <c r="B300" s="524">
        <v>45688</v>
      </c>
      <c r="C300" s="533"/>
      <c r="D300" s="533"/>
      <c r="E300" s="526">
        <f t="shared" si="57"/>
        <v>0</v>
      </c>
      <c r="F300" s="533"/>
      <c r="G300" s="526">
        <f t="shared" si="58"/>
        <v>0</v>
      </c>
      <c r="H300" s="533">
        <v>5</v>
      </c>
      <c r="I300" s="533"/>
      <c r="J300" s="526">
        <f t="shared" si="59"/>
        <v>35</v>
      </c>
      <c r="K300" s="527"/>
      <c r="L300" s="606"/>
      <c r="M300" s="257"/>
      <c r="N300" s="257"/>
      <c r="O300" s="257"/>
      <c r="P300" s="257"/>
      <c r="Q300" s="257"/>
      <c r="R300" s="257"/>
      <c r="S300" s="257"/>
    </row>
    <row r="301" spans="1:19" ht="18" thickTop="1" thickBot="1">
      <c r="A301" s="528">
        <v>8</v>
      </c>
      <c r="B301" s="529">
        <v>45691</v>
      </c>
      <c r="C301" s="534"/>
      <c r="D301" s="534"/>
      <c r="E301" s="531">
        <f t="shared" si="57"/>
        <v>0</v>
      </c>
      <c r="F301" s="534"/>
      <c r="G301" s="531">
        <f t="shared" si="58"/>
        <v>0</v>
      </c>
      <c r="H301" s="534">
        <v>5</v>
      </c>
      <c r="I301" s="534"/>
      <c r="J301" s="531">
        <f t="shared" si="59"/>
        <v>40</v>
      </c>
      <c r="K301" s="532"/>
      <c r="L301" s="606"/>
      <c r="M301" s="257"/>
      <c r="N301" s="257"/>
      <c r="O301" s="257"/>
      <c r="P301" s="257"/>
      <c r="Q301" s="257"/>
      <c r="R301" s="257"/>
      <c r="S301" s="257"/>
    </row>
    <row r="302" spans="1:19" ht="18" thickTop="1" thickBot="1">
      <c r="A302" s="523">
        <v>9</v>
      </c>
      <c r="B302" s="524">
        <v>45747</v>
      </c>
      <c r="C302" s="533"/>
      <c r="D302" s="533"/>
      <c r="E302" s="526">
        <f t="shared" si="57"/>
        <v>0</v>
      </c>
      <c r="F302" s="533"/>
      <c r="G302" s="526">
        <f t="shared" si="58"/>
        <v>0</v>
      </c>
      <c r="H302" s="533">
        <v>5</v>
      </c>
      <c r="I302" s="533"/>
      <c r="J302" s="526">
        <f t="shared" si="59"/>
        <v>45</v>
      </c>
      <c r="K302" s="527"/>
      <c r="L302" s="606"/>
      <c r="M302" s="257"/>
      <c r="N302" s="257"/>
      <c r="O302" s="257"/>
      <c r="P302" s="257"/>
      <c r="Q302" s="257"/>
      <c r="R302" s="257"/>
      <c r="S302" s="257"/>
    </row>
    <row r="303" spans="1:19" ht="18" thickTop="1" thickBot="1">
      <c r="A303" s="528">
        <v>10</v>
      </c>
      <c r="B303" s="529">
        <v>45777</v>
      </c>
      <c r="C303" s="534">
        <v>100</v>
      </c>
      <c r="D303" s="534">
        <v>15</v>
      </c>
      <c r="E303" s="531">
        <f t="shared" si="57"/>
        <v>115</v>
      </c>
      <c r="F303" s="534"/>
      <c r="G303" s="531">
        <f t="shared" si="58"/>
        <v>115</v>
      </c>
      <c r="H303" s="534">
        <v>5</v>
      </c>
      <c r="I303" s="534"/>
      <c r="J303" s="531">
        <f t="shared" si="59"/>
        <v>50</v>
      </c>
      <c r="K303" s="532"/>
      <c r="L303" s="606"/>
      <c r="M303" s="257"/>
      <c r="N303" s="257"/>
      <c r="O303" s="257"/>
      <c r="P303" s="257"/>
      <c r="Q303" s="257"/>
      <c r="R303" s="257"/>
      <c r="S303" s="257"/>
    </row>
    <row r="304" spans="1:19" ht="18" thickTop="1" thickBot="1">
      <c r="A304" s="523">
        <v>11</v>
      </c>
      <c r="B304" s="524"/>
      <c r="C304" s="533"/>
      <c r="D304" s="533"/>
      <c r="E304" s="526"/>
      <c r="F304" s="533"/>
      <c r="G304" s="526"/>
      <c r="H304" s="533"/>
      <c r="I304" s="533"/>
      <c r="J304" s="526"/>
      <c r="K304" s="527"/>
      <c r="L304" s="606"/>
      <c r="M304" s="257"/>
      <c r="N304" s="257"/>
      <c r="O304" s="257"/>
      <c r="P304" s="257"/>
      <c r="Q304" s="257"/>
      <c r="R304" s="257"/>
      <c r="S304" s="257"/>
    </row>
    <row r="305" spans="1:19" ht="18" thickTop="1" thickBot="1">
      <c r="A305" s="528"/>
      <c r="B305" s="529"/>
      <c r="C305" s="534"/>
      <c r="D305" s="534"/>
      <c r="E305" s="531"/>
      <c r="F305" s="534"/>
      <c r="G305" s="531"/>
      <c r="H305" s="534"/>
      <c r="I305" s="534"/>
      <c r="J305" s="531"/>
      <c r="K305" s="532"/>
      <c r="L305" s="606"/>
      <c r="M305" s="257"/>
      <c r="N305" s="257"/>
      <c r="O305" s="257"/>
      <c r="P305" s="257"/>
      <c r="Q305" s="257"/>
      <c r="R305" s="257"/>
      <c r="S305" s="257"/>
    </row>
    <row r="306" spans="1:19" ht="18" thickTop="1" thickBot="1">
      <c r="A306" s="535"/>
      <c r="B306" s="544"/>
      <c r="C306" s="539"/>
      <c r="D306" s="539"/>
      <c r="E306" s="545"/>
      <c r="F306" s="539"/>
      <c r="G306" s="545"/>
      <c r="H306" s="539">
        <f>SUM(H294:H305)</f>
        <v>50</v>
      </c>
      <c r="I306" s="539">
        <f>SUM(I294:I305)</f>
        <v>0</v>
      </c>
      <c r="J306" s="545"/>
      <c r="K306" s="518"/>
      <c r="L306" s="606"/>
      <c r="M306" s="257"/>
      <c r="N306" s="257"/>
      <c r="O306" s="257"/>
      <c r="P306" s="257"/>
      <c r="Q306" s="257"/>
      <c r="R306" s="257"/>
      <c r="S306" s="257"/>
    </row>
    <row r="307" spans="1:19" ht="18" thickTop="1" thickBot="1">
      <c r="A307" s="540"/>
      <c r="B307" s="540"/>
      <c r="C307" s="540"/>
      <c r="D307" s="540"/>
      <c r="E307" s="540"/>
      <c r="F307" s="541"/>
      <c r="G307" s="542"/>
      <c r="H307" s="543"/>
      <c r="I307" s="543"/>
      <c r="J307" s="543"/>
      <c r="K307" s="510"/>
      <c r="L307" s="606"/>
      <c r="M307" s="257"/>
      <c r="N307" s="257"/>
      <c r="O307" s="257"/>
      <c r="P307" s="257"/>
      <c r="Q307" s="257"/>
      <c r="R307" s="257"/>
      <c r="S307" s="257"/>
    </row>
    <row r="308" spans="1:19" ht="18" thickTop="1" thickBot="1">
      <c r="A308" s="511" t="s">
        <v>37</v>
      </c>
      <c r="B308" s="511"/>
      <c r="C308" s="511"/>
      <c r="D308" s="511"/>
      <c r="E308" s="511"/>
      <c r="F308" s="511"/>
      <c r="G308" s="511"/>
      <c r="H308" s="512" t="s">
        <v>38</v>
      </c>
      <c r="I308" s="513" t="s">
        <v>282</v>
      </c>
      <c r="J308" s="513"/>
      <c r="K308" s="513"/>
      <c r="L308" s="608">
        <v>19</v>
      </c>
      <c r="M308" s="257"/>
      <c r="N308" s="257"/>
      <c r="O308" s="257"/>
      <c r="P308" s="257"/>
      <c r="Q308" s="257"/>
      <c r="R308" s="257"/>
      <c r="S308" s="257"/>
    </row>
    <row r="309" spans="1:19" ht="18" thickTop="1" thickBot="1">
      <c r="A309" s="514" t="s">
        <v>39</v>
      </c>
      <c r="B309" s="515" t="s">
        <v>31</v>
      </c>
      <c r="C309" s="516" t="s">
        <v>17</v>
      </c>
      <c r="D309" s="516"/>
      <c r="E309" s="516"/>
      <c r="F309" s="516"/>
      <c r="G309" s="516"/>
      <c r="H309" s="517" t="s">
        <v>16</v>
      </c>
      <c r="I309" s="517"/>
      <c r="J309" s="517"/>
      <c r="K309" s="518"/>
      <c r="L309" s="606"/>
      <c r="M309" s="257"/>
      <c r="N309" s="257"/>
      <c r="O309" s="257"/>
      <c r="P309" s="257"/>
      <c r="Q309" s="257"/>
      <c r="R309" s="257"/>
      <c r="S309" s="257"/>
    </row>
    <row r="310" spans="1:19" ht="67.5" thickTop="1" thickBot="1">
      <c r="A310" s="514"/>
      <c r="B310" s="515"/>
      <c r="C310" s="519" t="s">
        <v>23</v>
      </c>
      <c r="D310" s="519" t="s">
        <v>24</v>
      </c>
      <c r="E310" s="520" t="s">
        <v>25</v>
      </c>
      <c r="F310" s="520" t="s">
        <v>40</v>
      </c>
      <c r="G310" s="521" t="s">
        <v>41</v>
      </c>
      <c r="H310" s="522" t="s">
        <v>16</v>
      </c>
      <c r="I310" s="522" t="s">
        <v>42</v>
      </c>
      <c r="J310" s="522" t="s">
        <v>43</v>
      </c>
      <c r="K310" s="522" t="s">
        <v>44</v>
      </c>
      <c r="L310" s="606"/>
      <c r="M310" s="257"/>
      <c r="N310" s="257"/>
      <c r="O310" s="257"/>
      <c r="P310" s="257"/>
      <c r="Q310" s="257"/>
      <c r="R310" s="257"/>
      <c r="S310" s="257"/>
    </row>
    <row r="311" spans="1:19" ht="18" thickTop="1" thickBot="1">
      <c r="A311" s="523">
        <v>1</v>
      </c>
      <c r="B311" s="524">
        <v>45499</v>
      </c>
      <c r="C311" s="533"/>
      <c r="D311" s="533"/>
      <c r="E311" s="526">
        <f t="shared" ref="E311:E319" si="60">+C311+D311</f>
        <v>0</v>
      </c>
      <c r="F311" s="550"/>
      <c r="G311" s="563">
        <v>0</v>
      </c>
      <c r="H311" s="550"/>
      <c r="I311" s="550"/>
      <c r="J311" s="526">
        <v>0</v>
      </c>
      <c r="K311" s="527"/>
      <c r="L311" s="606"/>
      <c r="M311" s="257"/>
      <c r="N311" s="257"/>
      <c r="O311" s="257"/>
      <c r="P311" s="257"/>
      <c r="Q311" s="257"/>
      <c r="R311" s="257"/>
      <c r="S311" s="257"/>
    </row>
    <row r="312" spans="1:19" ht="18" thickTop="1" thickBot="1">
      <c r="A312" s="528">
        <v>2</v>
      </c>
      <c r="B312" s="529">
        <v>45534</v>
      </c>
      <c r="C312" s="534"/>
      <c r="D312" s="534"/>
      <c r="E312" s="531">
        <f t="shared" si="60"/>
        <v>0</v>
      </c>
      <c r="F312" s="551"/>
      <c r="G312" s="564">
        <f>G311+E312-F312</f>
        <v>0</v>
      </c>
      <c r="H312" s="551"/>
      <c r="I312" s="551"/>
      <c r="J312" s="531">
        <f>J311+H312-I312</f>
        <v>0</v>
      </c>
      <c r="K312" s="532"/>
      <c r="L312" s="606"/>
      <c r="M312" s="257"/>
      <c r="N312" s="257"/>
      <c r="O312" s="257"/>
      <c r="P312" s="257"/>
      <c r="Q312" s="257"/>
      <c r="R312" s="257"/>
      <c r="S312" s="257"/>
    </row>
    <row r="313" spans="1:19" ht="18" thickTop="1" thickBot="1">
      <c r="A313" s="523">
        <v>3</v>
      </c>
      <c r="B313" s="524">
        <v>45562</v>
      </c>
      <c r="C313" s="533"/>
      <c r="D313" s="533"/>
      <c r="E313" s="526">
        <f t="shared" si="60"/>
        <v>0</v>
      </c>
      <c r="F313" s="550"/>
      <c r="G313" s="563">
        <f t="shared" ref="G313:G320" si="61">G312+E313-F313</f>
        <v>0</v>
      </c>
      <c r="H313" s="550">
        <v>15</v>
      </c>
      <c r="I313" s="550"/>
      <c r="J313" s="526">
        <f>J312+H313-I313</f>
        <v>15</v>
      </c>
      <c r="K313" s="527"/>
      <c r="L313" s="606"/>
      <c r="M313" s="257"/>
      <c r="N313" s="257"/>
      <c r="O313" s="257"/>
      <c r="P313" s="257"/>
      <c r="Q313" s="257"/>
      <c r="R313" s="257"/>
      <c r="S313" s="257"/>
    </row>
    <row r="314" spans="1:19" ht="18" thickTop="1" thickBot="1">
      <c r="A314" s="528">
        <v>4</v>
      </c>
      <c r="B314" s="529">
        <v>45589</v>
      </c>
      <c r="C314" s="534"/>
      <c r="D314" s="534"/>
      <c r="E314" s="531">
        <f t="shared" si="60"/>
        <v>0</v>
      </c>
      <c r="F314" s="551"/>
      <c r="G314" s="564">
        <f t="shared" si="61"/>
        <v>0</v>
      </c>
      <c r="H314" s="551">
        <v>5</v>
      </c>
      <c r="I314" s="552"/>
      <c r="J314" s="531">
        <f>J313+H314-I314</f>
        <v>20</v>
      </c>
      <c r="K314" s="532"/>
      <c r="L314" s="606"/>
      <c r="M314" s="257"/>
      <c r="N314" s="257"/>
      <c r="O314" s="257"/>
      <c r="P314" s="257"/>
      <c r="Q314" s="257"/>
      <c r="R314" s="257"/>
      <c r="S314" s="257"/>
    </row>
    <row r="315" spans="1:19" ht="18" thickTop="1" thickBot="1">
      <c r="A315" s="523">
        <v>5</v>
      </c>
      <c r="B315" s="524">
        <v>45625</v>
      </c>
      <c r="C315" s="533"/>
      <c r="D315" s="533"/>
      <c r="E315" s="526">
        <f t="shared" si="60"/>
        <v>0</v>
      </c>
      <c r="F315" s="550"/>
      <c r="G315" s="563">
        <f t="shared" si="61"/>
        <v>0</v>
      </c>
      <c r="H315" s="550">
        <v>5</v>
      </c>
      <c r="I315" s="533"/>
      <c r="J315" s="526">
        <f t="shared" ref="J315:J320" si="62">J314+H315-I315</f>
        <v>25</v>
      </c>
      <c r="K315" s="527"/>
      <c r="L315" s="606"/>
      <c r="M315" s="257"/>
      <c r="N315" s="257"/>
      <c r="O315" s="257"/>
      <c r="P315" s="257"/>
      <c r="Q315" s="257"/>
      <c r="R315" s="257"/>
      <c r="S315" s="257"/>
    </row>
    <row r="316" spans="1:19" ht="18" thickTop="1" thickBot="1">
      <c r="A316" s="528">
        <v>6</v>
      </c>
      <c r="B316" s="529">
        <v>45653</v>
      </c>
      <c r="C316" s="534"/>
      <c r="D316" s="534"/>
      <c r="E316" s="531">
        <f t="shared" si="60"/>
        <v>0</v>
      </c>
      <c r="F316" s="551"/>
      <c r="G316" s="564">
        <f t="shared" si="61"/>
        <v>0</v>
      </c>
      <c r="H316" s="551">
        <v>5</v>
      </c>
      <c r="I316" s="534"/>
      <c r="J316" s="531">
        <f t="shared" si="62"/>
        <v>30</v>
      </c>
      <c r="K316" s="532"/>
      <c r="L316" s="606"/>
      <c r="M316" s="257"/>
      <c r="N316" s="257"/>
      <c r="O316" s="257"/>
      <c r="P316" s="257"/>
      <c r="Q316" s="257"/>
      <c r="R316" s="257"/>
      <c r="S316" s="257"/>
    </row>
    <row r="317" spans="1:19" ht="18" thickTop="1" thickBot="1">
      <c r="A317" s="523">
        <v>7</v>
      </c>
      <c r="B317" s="524">
        <v>45688</v>
      </c>
      <c r="C317" s="533"/>
      <c r="D317" s="533"/>
      <c r="E317" s="526">
        <f t="shared" si="60"/>
        <v>0</v>
      </c>
      <c r="F317" s="550"/>
      <c r="G317" s="563">
        <f t="shared" si="61"/>
        <v>0</v>
      </c>
      <c r="H317" s="550">
        <v>5</v>
      </c>
      <c r="I317" s="533"/>
      <c r="J317" s="526">
        <f>J316+H317-I317</f>
        <v>35</v>
      </c>
      <c r="K317" s="527"/>
      <c r="L317" s="606"/>
      <c r="M317" s="257"/>
      <c r="N317" s="257"/>
      <c r="O317" s="257"/>
      <c r="P317" s="257"/>
      <c r="Q317" s="257"/>
      <c r="R317" s="257"/>
      <c r="S317" s="257"/>
    </row>
    <row r="318" spans="1:19" ht="18" thickTop="1" thickBot="1">
      <c r="A318" s="528">
        <v>8</v>
      </c>
      <c r="B318" s="529">
        <v>45691</v>
      </c>
      <c r="C318" s="534"/>
      <c r="D318" s="534"/>
      <c r="E318" s="531">
        <f t="shared" si="60"/>
        <v>0</v>
      </c>
      <c r="F318" s="534"/>
      <c r="G318" s="564">
        <f t="shared" si="61"/>
        <v>0</v>
      </c>
      <c r="H318" s="551">
        <v>5</v>
      </c>
      <c r="I318" s="534"/>
      <c r="J318" s="531">
        <f t="shared" si="62"/>
        <v>40</v>
      </c>
      <c r="K318" s="532"/>
      <c r="L318" s="606"/>
      <c r="M318" s="257"/>
      <c r="N318" s="257"/>
      <c r="O318" s="257"/>
      <c r="P318" s="257"/>
      <c r="Q318" s="257"/>
      <c r="R318" s="257"/>
      <c r="S318" s="257"/>
    </row>
    <row r="319" spans="1:19" ht="18" thickTop="1" thickBot="1">
      <c r="A319" s="523">
        <v>9</v>
      </c>
      <c r="B319" s="524">
        <v>45747</v>
      </c>
      <c r="C319" s="533"/>
      <c r="D319" s="533"/>
      <c r="E319" s="526">
        <f t="shared" si="60"/>
        <v>0</v>
      </c>
      <c r="F319" s="533"/>
      <c r="G319" s="563">
        <f t="shared" si="61"/>
        <v>0</v>
      </c>
      <c r="H319" s="550">
        <v>5</v>
      </c>
      <c r="I319" s="533"/>
      <c r="J319" s="526">
        <f t="shared" si="62"/>
        <v>45</v>
      </c>
      <c r="K319" s="527"/>
      <c r="L319" s="606"/>
      <c r="M319" s="257"/>
      <c r="N319" s="257"/>
      <c r="O319" s="257"/>
      <c r="P319" s="257"/>
      <c r="Q319" s="257"/>
      <c r="R319" s="257"/>
      <c r="S319" s="257"/>
    </row>
    <row r="320" spans="1:19" ht="18" thickTop="1" thickBot="1">
      <c r="A320" s="528">
        <v>10</v>
      </c>
      <c r="B320" s="529">
        <v>45777</v>
      </c>
      <c r="C320" s="534">
        <v>100</v>
      </c>
      <c r="D320" s="534">
        <v>15</v>
      </c>
      <c r="E320" s="531">
        <f>+C320+D320</f>
        <v>115</v>
      </c>
      <c r="F320" s="534"/>
      <c r="G320" s="564">
        <f t="shared" si="61"/>
        <v>115</v>
      </c>
      <c r="H320" s="551">
        <v>5</v>
      </c>
      <c r="I320" s="534"/>
      <c r="J320" s="531">
        <f t="shared" si="62"/>
        <v>50</v>
      </c>
      <c r="K320" s="532"/>
      <c r="L320" s="606"/>
      <c r="M320" s="257"/>
      <c r="N320" s="257"/>
      <c r="O320" s="257"/>
      <c r="P320" s="257"/>
      <c r="Q320" s="257"/>
      <c r="R320" s="257"/>
      <c r="S320" s="257"/>
    </row>
    <row r="321" spans="1:19" ht="18" thickTop="1" thickBot="1">
      <c r="A321" s="523">
        <v>11</v>
      </c>
      <c r="B321" s="524"/>
      <c r="C321" s="533"/>
      <c r="D321" s="533"/>
      <c r="E321" s="526"/>
      <c r="F321" s="550"/>
      <c r="G321" s="563"/>
      <c r="H321" s="550"/>
      <c r="I321" s="553"/>
      <c r="J321" s="526"/>
      <c r="K321" s="527"/>
      <c r="L321" s="606"/>
      <c r="M321" s="257"/>
      <c r="N321" s="257"/>
      <c r="O321" s="257"/>
      <c r="P321" s="257"/>
      <c r="Q321" s="257"/>
      <c r="R321" s="257"/>
      <c r="S321" s="257"/>
    </row>
    <row r="322" spans="1:19" ht="18" thickTop="1" thickBot="1">
      <c r="A322" s="528">
        <v>12</v>
      </c>
      <c r="B322" s="529"/>
      <c r="C322" s="534"/>
      <c r="D322" s="534"/>
      <c r="E322" s="531"/>
      <c r="F322" s="551"/>
      <c r="G322" s="564"/>
      <c r="H322" s="551"/>
      <c r="I322" s="552"/>
      <c r="J322" s="531"/>
      <c r="K322" s="532"/>
      <c r="L322" s="606"/>
      <c r="M322" s="257"/>
      <c r="N322" s="257"/>
      <c r="O322" s="257"/>
      <c r="P322" s="257"/>
      <c r="Q322" s="257"/>
      <c r="R322" s="257"/>
      <c r="S322" s="257"/>
    </row>
    <row r="323" spans="1:19" ht="18" thickTop="1" thickBot="1">
      <c r="A323" s="518"/>
      <c r="B323" s="544"/>
      <c r="C323" s="539"/>
      <c r="D323" s="539"/>
      <c r="E323" s="545"/>
      <c r="F323" s="539"/>
      <c r="G323" s="545"/>
      <c r="H323" s="539">
        <f>SUM(H311:H322)</f>
        <v>50</v>
      </c>
      <c r="I323" s="539">
        <f>SUM(I311:I322)</f>
        <v>0</v>
      </c>
      <c r="J323" s="545"/>
      <c r="K323" s="518"/>
      <c r="L323" s="606"/>
      <c r="M323" s="257"/>
      <c r="N323" s="257"/>
      <c r="O323" s="257"/>
      <c r="P323" s="257"/>
      <c r="Q323" s="257"/>
      <c r="R323" s="257"/>
      <c r="S323" s="257"/>
    </row>
    <row r="324" spans="1:19" ht="18" thickTop="1" thickBot="1">
      <c r="A324" s="540"/>
      <c r="B324" s="540"/>
      <c r="C324" s="540"/>
      <c r="D324" s="540"/>
      <c r="E324" s="540"/>
      <c r="F324" s="541"/>
      <c r="G324" s="542"/>
      <c r="H324" s="543"/>
      <c r="I324" s="543"/>
      <c r="J324" s="543"/>
      <c r="K324" s="510"/>
      <c r="L324" s="606"/>
      <c r="M324" s="257"/>
      <c r="N324" s="257"/>
      <c r="O324" s="257"/>
      <c r="P324" s="257"/>
      <c r="Q324" s="257"/>
      <c r="R324" s="257"/>
      <c r="S324" s="257"/>
    </row>
    <row r="325" spans="1:19" ht="18" thickTop="1" thickBot="1">
      <c r="A325" s="511" t="s">
        <v>37</v>
      </c>
      <c r="B325" s="511"/>
      <c r="C325" s="511"/>
      <c r="D325" s="511"/>
      <c r="E325" s="511"/>
      <c r="F325" s="511"/>
      <c r="G325" s="511"/>
      <c r="H325" s="512" t="s">
        <v>46</v>
      </c>
      <c r="I325" s="513" t="s">
        <v>283</v>
      </c>
      <c r="J325" s="513"/>
      <c r="K325" s="513"/>
      <c r="L325" s="608">
        <v>20</v>
      </c>
      <c r="M325" s="257"/>
      <c r="N325" s="257"/>
      <c r="O325" s="257"/>
      <c r="P325" s="257"/>
      <c r="Q325" s="257"/>
      <c r="R325" s="257"/>
      <c r="S325" s="257"/>
    </row>
    <row r="326" spans="1:19" ht="18" thickTop="1" thickBot="1">
      <c r="A326" s="514" t="s">
        <v>39</v>
      </c>
      <c r="B326" s="515" t="s">
        <v>31</v>
      </c>
      <c r="C326" s="516" t="s">
        <v>17</v>
      </c>
      <c r="D326" s="516"/>
      <c r="E326" s="516"/>
      <c r="F326" s="516"/>
      <c r="G326" s="516"/>
      <c r="H326" s="517" t="s">
        <v>16</v>
      </c>
      <c r="I326" s="517"/>
      <c r="J326" s="517"/>
      <c r="K326" s="518"/>
      <c r="L326" s="606"/>
      <c r="M326" s="257"/>
      <c r="N326" s="257"/>
      <c r="O326" s="257"/>
      <c r="P326" s="257"/>
      <c r="Q326" s="257"/>
      <c r="R326" s="257"/>
      <c r="S326" s="257"/>
    </row>
    <row r="327" spans="1:19" ht="67.5" thickTop="1" thickBot="1">
      <c r="A327" s="514"/>
      <c r="B327" s="515"/>
      <c r="C327" s="519" t="s">
        <v>23</v>
      </c>
      <c r="D327" s="519" t="s">
        <v>24</v>
      </c>
      <c r="E327" s="520" t="s">
        <v>25</v>
      </c>
      <c r="F327" s="520" t="s">
        <v>40</v>
      </c>
      <c r="G327" s="521" t="s">
        <v>41</v>
      </c>
      <c r="H327" s="522" t="s">
        <v>16</v>
      </c>
      <c r="I327" s="522" t="s">
        <v>42</v>
      </c>
      <c r="J327" s="522" t="s">
        <v>43</v>
      </c>
      <c r="K327" s="522" t="s">
        <v>44</v>
      </c>
      <c r="L327" s="606"/>
      <c r="M327" s="257"/>
      <c r="N327" s="257"/>
      <c r="O327" s="257"/>
      <c r="P327" s="257"/>
      <c r="Q327" s="257"/>
      <c r="R327" s="257"/>
      <c r="S327" s="257"/>
    </row>
    <row r="328" spans="1:19" ht="15.75" customHeight="1" thickTop="1" thickBot="1">
      <c r="A328" s="523">
        <v>1</v>
      </c>
      <c r="B328" s="524">
        <v>45499</v>
      </c>
      <c r="C328" s="533"/>
      <c r="D328" s="533"/>
      <c r="E328" s="526">
        <f>+C328+D328</f>
        <v>0</v>
      </c>
      <c r="F328" s="533"/>
      <c r="G328" s="526">
        <v>0</v>
      </c>
      <c r="H328" s="533">
        <v>5</v>
      </c>
      <c r="I328" s="533"/>
      <c r="J328" s="526">
        <f>+H328</f>
        <v>5</v>
      </c>
      <c r="K328" s="527"/>
      <c r="L328" s="606"/>
      <c r="M328" s="257"/>
      <c r="N328" s="257"/>
      <c r="O328" s="257"/>
      <c r="P328" s="257"/>
      <c r="Q328" s="257"/>
      <c r="R328" s="257"/>
      <c r="S328" s="257"/>
    </row>
    <row r="329" spans="1:19" ht="18" thickTop="1" thickBot="1">
      <c r="A329" s="528">
        <v>2</v>
      </c>
      <c r="B329" s="529">
        <v>45534</v>
      </c>
      <c r="C329" s="534"/>
      <c r="D329" s="534"/>
      <c r="E329" s="531">
        <f t="shared" ref="E329:E337" si="63">+C329+D329</f>
        <v>0</v>
      </c>
      <c r="F329" s="534"/>
      <c r="G329" s="531">
        <f>G328+E329-F329</f>
        <v>0</v>
      </c>
      <c r="H329" s="534">
        <v>5</v>
      </c>
      <c r="I329" s="534"/>
      <c r="J329" s="531">
        <f>+J328+H329-I329</f>
        <v>10</v>
      </c>
      <c r="K329" s="532"/>
      <c r="L329" s="606"/>
      <c r="M329" s="257"/>
      <c r="N329" s="257"/>
      <c r="O329" s="257"/>
      <c r="P329" s="257"/>
      <c r="Q329" s="257"/>
      <c r="R329" s="257"/>
      <c r="S329" s="257"/>
    </row>
    <row r="330" spans="1:19" ht="18" thickTop="1" thickBot="1">
      <c r="A330" s="523">
        <v>3</v>
      </c>
      <c r="B330" s="524">
        <v>45562</v>
      </c>
      <c r="C330" s="533"/>
      <c r="D330" s="533"/>
      <c r="E330" s="526">
        <f t="shared" si="63"/>
        <v>0</v>
      </c>
      <c r="F330" s="533"/>
      <c r="G330" s="526">
        <f t="shared" ref="G330:G337" si="64">G329+E330-F330</f>
        <v>0</v>
      </c>
      <c r="H330" s="533">
        <v>5</v>
      </c>
      <c r="I330" s="533"/>
      <c r="J330" s="526">
        <f t="shared" ref="J330:J337" si="65">+J329+H330-I330</f>
        <v>15</v>
      </c>
      <c r="K330" s="527"/>
      <c r="L330" s="606"/>
      <c r="M330" s="257"/>
      <c r="N330" s="257"/>
      <c r="O330" s="257"/>
      <c r="P330" s="257"/>
      <c r="Q330" s="257"/>
      <c r="R330" s="257"/>
      <c r="S330" s="257"/>
    </row>
    <row r="331" spans="1:19" ht="18" thickTop="1" thickBot="1">
      <c r="A331" s="528">
        <v>4</v>
      </c>
      <c r="B331" s="529">
        <v>45589</v>
      </c>
      <c r="C331" s="534"/>
      <c r="D331" s="534"/>
      <c r="E331" s="531">
        <f t="shared" si="63"/>
        <v>0</v>
      </c>
      <c r="F331" s="534"/>
      <c r="G331" s="531">
        <f t="shared" si="64"/>
        <v>0</v>
      </c>
      <c r="H331" s="534">
        <v>5</v>
      </c>
      <c r="I331" s="534"/>
      <c r="J331" s="531">
        <f t="shared" si="65"/>
        <v>20</v>
      </c>
      <c r="K331" s="532"/>
      <c r="L331" s="606"/>
      <c r="M331" s="257"/>
      <c r="N331" s="257"/>
      <c r="O331" s="257"/>
      <c r="P331" s="257"/>
      <c r="Q331" s="257"/>
      <c r="R331" s="257"/>
      <c r="S331" s="257"/>
    </row>
    <row r="332" spans="1:19" ht="18" thickTop="1" thickBot="1">
      <c r="A332" s="523">
        <v>5</v>
      </c>
      <c r="B332" s="524">
        <v>45625</v>
      </c>
      <c r="C332" s="533"/>
      <c r="D332" s="533"/>
      <c r="E332" s="526">
        <f t="shared" si="63"/>
        <v>0</v>
      </c>
      <c r="F332" s="533"/>
      <c r="G332" s="526">
        <f t="shared" si="64"/>
        <v>0</v>
      </c>
      <c r="H332" s="533">
        <v>5</v>
      </c>
      <c r="I332" s="533"/>
      <c r="J332" s="526">
        <f t="shared" si="65"/>
        <v>25</v>
      </c>
      <c r="K332" s="527"/>
      <c r="L332" s="606"/>
      <c r="M332" s="257"/>
      <c r="N332" s="257"/>
      <c r="O332" s="257"/>
      <c r="P332" s="257"/>
      <c r="Q332" s="257"/>
      <c r="R332" s="257"/>
      <c r="S332" s="257"/>
    </row>
    <row r="333" spans="1:19" ht="18" thickTop="1" thickBot="1">
      <c r="A333" s="528">
        <v>6</v>
      </c>
      <c r="B333" s="529">
        <v>45653</v>
      </c>
      <c r="C333" s="534">
        <v>200</v>
      </c>
      <c r="D333" s="534">
        <v>10</v>
      </c>
      <c r="E333" s="531">
        <f t="shared" si="63"/>
        <v>210</v>
      </c>
      <c r="F333" s="534"/>
      <c r="G333" s="531">
        <f t="shared" si="64"/>
        <v>210</v>
      </c>
      <c r="H333" s="534">
        <v>5</v>
      </c>
      <c r="I333" s="534"/>
      <c r="J333" s="531">
        <f t="shared" si="65"/>
        <v>30</v>
      </c>
      <c r="K333" s="532"/>
      <c r="L333" s="606"/>
      <c r="M333" s="257"/>
      <c r="N333" s="257"/>
      <c r="O333" s="257"/>
      <c r="P333" s="257"/>
      <c r="Q333" s="257"/>
      <c r="R333" s="257"/>
      <c r="S333" s="257"/>
    </row>
    <row r="334" spans="1:19" ht="18" thickTop="1" thickBot="1">
      <c r="A334" s="523">
        <v>7</v>
      </c>
      <c r="B334" s="524">
        <v>45688</v>
      </c>
      <c r="C334" s="533"/>
      <c r="D334" s="533"/>
      <c r="E334" s="526">
        <f t="shared" si="63"/>
        <v>0</v>
      </c>
      <c r="F334" s="533">
        <v>210</v>
      </c>
      <c r="G334" s="526">
        <f t="shared" si="64"/>
        <v>0</v>
      </c>
      <c r="H334" s="533">
        <v>5</v>
      </c>
      <c r="I334" s="533"/>
      <c r="J334" s="526">
        <f t="shared" si="65"/>
        <v>35</v>
      </c>
      <c r="K334" s="527"/>
      <c r="L334" s="606"/>
      <c r="M334" s="257"/>
      <c r="N334" s="257"/>
      <c r="O334" s="257"/>
      <c r="P334" s="257"/>
      <c r="Q334" s="257"/>
      <c r="R334" s="257"/>
      <c r="S334" s="257"/>
    </row>
    <row r="335" spans="1:19" ht="18" thickTop="1" thickBot="1">
      <c r="A335" s="528">
        <v>8</v>
      </c>
      <c r="B335" s="529">
        <v>45691</v>
      </c>
      <c r="C335" s="534"/>
      <c r="D335" s="534"/>
      <c r="E335" s="531">
        <f t="shared" si="63"/>
        <v>0</v>
      </c>
      <c r="F335" s="534"/>
      <c r="G335" s="531">
        <f t="shared" si="64"/>
        <v>0</v>
      </c>
      <c r="H335" s="534">
        <v>5</v>
      </c>
      <c r="I335" s="534"/>
      <c r="J335" s="531">
        <f t="shared" si="65"/>
        <v>40</v>
      </c>
      <c r="K335" s="532"/>
      <c r="L335" s="606"/>
      <c r="M335" s="257"/>
      <c r="N335" s="257"/>
      <c r="O335" s="257"/>
      <c r="P335" s="257"/>
      <c r="Q335" s="257"/>
      <c r="R335" s="257"/>
      <c r="S335" s="257"/>
    </row>
    <row r="336" spans="1:19" ht="18" thickTop="1" thickBot="1">
      <c r="A336" s="523">
        <v>9</v>
      </c>
      <c r="B336" s="524">
        <v>45747</v>
      </c>
      <c r="C336" s="533"/>
      <c r="D336" s="533"/>
      <c r="E336" s="526">
        <f t="shared" si="63"/>
        <v>0</v>
      </c>
      <c r="F336" s="533"/>
      <c r="G336" s="526">
        <f t="shared" si="64"/>
        <v>0</v>
      </c>
      <c r="H336" s="533">
        <v>5</v>
      </c>
      <c r="I336" s="533"/>
      <c r="J336" s="526">
        <f t="shared" si="65"/>
        <v>45</v>
      </c>
      <c r="K336" s="527"/>
      <c r="L336" s="606"/>
      <c r="M336" s="257"/>
      <c r="N336" s="257"/>
      <c r="O336" s="257"/>
      <c r="P336" s="257"/>
      <c r="Q336" s="257"/>
      <c r="R336" s="257"/>
      <c r="S336" s="257"/>
    </row>
    <row r="337" spans="1:19" ht="18" thickTop="1" thickBot="1">
      <c r="A337" s="528">
        <v>10</v>
      </c>
      <c r="B337" s="529">
        <v>45777</v>
      </c>
      <c r="C337" s="534"/>
      <c r="D337" s="534"/>
      <c r="E337" s="531">
        <f t="shared" si="63"/>
        <v>0</v>
      </c>
      <c r="F337" s="534"/>
      <c r="G337" s="531">
        <f t="shared" si="64"/>
        <v>0</v>
      </c>
      <c r="H337" s="534">
        <v>5</v>
      </c>
      <c r="I337" s="534"/>
      <c r="J337" s="531">
        <f t="shared" si="65"/>
        <v>50</v>
      </c>
      <c r="K337" s="532"/>
      <c r="L337" s="606"/>
      <c r="M337" s="257"/>
      <c r="N337" s="257"/>
      <c r="O337" s="257"/>
      <c r="P337" s="257"/>
      <c r="Q337" s="257"/>
      <c r="R337" s="257"/>
      <c r="S337" s="257"/>
    </row>
    <row r="338" spans="1:19" ht="18" thickTop="1" thickBot="1">
      <c r="A338" s="523">
        <v>11</v>
      </c>
      <c r="B338" s="524"/>
      <c r="C338" s="533"/>
      <c r="D338" s="533"/>
      <c r="E338" s="526"/>
      <c r="F338" s="533"/>
      <c r="G338" s="526"/>
      <c r="H338" s="533"/>
      <c r="I338" s="533"/>
      <c r="J338" s="526"/>
      <c r="K338" s="527"/>
      <c r="L338" s="606"/>
      <c r="M338" s="257"/>
      <c r="N338" s="257"/>
      <c r="O338" s="257"/>
      <c r="P338" s="257"/>
      <c r="Q338" s="257"/>
      <c r="R338" s="257"/>
      <c r="S338" s="257"/>
    </row>
    <row r="339" spans="1:19" ht="18" thickTop="1" thickBot="1">
      <c r="A339" s="528"/>
      <c r="B339" s="529"/>
      <c r="C339" s="534"/>
      <c r="D339" s="534"/>
      <c r="E339" s="531"/>
      <c r="F339" s="534"/>
      <c r="G339" s="531"/>
      <c r="H339" s="534"/>
      <c r="I339" s="534"/>
      <c r="J339" s="531"/>
      <c r="K339" s="532"/>
      <c r="L339" s="606"/>
      <c r="M339" s="257"/>
      <c r="N339" s="257"/>
      <c r="O339" s="257"/>
      <c r="P339" s="257"/>
      <c r="Q339" s="257"/>
      <c r="R339" s="257"/>
      <c r="S339" s="257"/>
    </row>
    <row r="340" spans="1:19" ht="18" thickTop="1" thickBot="1">
      <c r="A340" s="518"/>
      <c r="B340" s="544"/>
      <c r="C340" s="539"/>
      <c r="D340" s="539"/>
      <c r="E340" s="545"/>
      <c r="F340" s="539"/>
      <c r="G340" s="545"/>
      <c r="H340" s="539">
        <f>SUM(H328:H339)</f>
        <v>50</v>
      </c>
      <c r="I340" s="539">
        <f>SUM(I328:I339)</f>
        <v>0</v>
      </c>
      <c r="J340" s="545"/>
      <c r="K340" s="518"/>
      <c r="L340" s="606"/>
      <c r="M340" s="257"/>
      <c r="N340" s="257"/>
      <c r="O340" s="257"/>
      <c r="P340" s="257"/>
      <c r="Q340" s="257"/>
      <c r="R340" s="257"/>
      <c r="S340" s="257"/>
    </row>
    <row r="341" spans="1:19" ht="18" thickTop="1" thickBot="1">
      <c r="A341" s="540"/>
      <c r="B341" s="540"/>
      <c r="C341" s="540"/>
      <c r="D341" s="540"/>
      <c r="E341" s="540"/>
      <c r="F341" s="541"/>
      <c r="G341" s="542"/>
      <c r="H341" s="543"/>
      <c r="I341" s="543"/>
      <c r="J341" s="543"/>
      <c r="K341" s="510"/>
      <c r="L341" s="606"/>
      <c r="M341" s="257"/>
      <c r="N341" s="257"/>
      <c r="O341" s="257"/>
      <c r="P341" s="257"/>
      <c r="Q341" s="257"/>
      <c r="R341" s="257"/>
      <c r="S341" s="257"/>
    </row>
    <row r="342" spans="1:19" ht="18" thickTop="1" thickBot="1">
      <c r="A342" s="511" t="s">
        <v>37</v>
      </c>
      <c r="B342" s="511"/>
      <c r="C342" s="511"/>
      <c r="D342" s="511"/>
      <c r="E342" s="511"/>
      <c r="F342" s="511"/>
      <c r="G342" s="511"/>
      <c r="H342" s="512" t="s">
        <v>38</v>
      </c>
      <c r="I342" s="513" t="s">
        <v>284</v>
      </c>
      <c r="J342" s="513"/>
      <c r="K342" s="513"/>
      <c r="L342" s="608">
        <v>21</v>
      </c>
      <c r="M342" s="257"/>
      <c r="N342" s="257"/>
      <c r="O342" s="257"/>
      <c r="P342" s="257"/>
      <c r="Q342" s="257"/>
      <c r="R342" s="257"/>
      <c r="S342" s="257"/>
    </row>
    <row r="343" spans="1:19" ht="18" thickTop="1" thickBot="1">
      <c r="A343" s="514" t="s">
        <v>39</v>
      </c>
      <c r="B343" s="515" t="s">
        <v>31</v>
      </c>
      <c r="C343" s="516" t="s">
        <v>17</v>
      </c>
      <c r="D343" s="516"/>
      <c r="E343" s="516"/>
      <c r="F343" s="516"/>
      <c r="G343" s="516"/>
      <c r="H343" s="517" t="s">
        <v>16</v>
      </c>
      <c r="I343" s="517"/>
      <c r="J343" s="517"/>
      <c r="K343" s="518"/>
      <c r="L343" s="606"/>
      <c r="M343" s="257"/>
      <c r="N343" s="257"/>
      <c r="O343" s="257"/>
      <c r="P343" s="257"/>
      <c r="Q343" s="257"/>
      <c r="R343" s="257"/>
      <c r="S343" s="257"/>
    </row>
    <row r="344" spans="1:19" ht="67.5" thickTop="1" thickBot="1">
      <c r="A344" s="514"/>
      <c r="B344" s="515"/>
      <c r="C344" s="519" t="s">
        <v>23</v>
      </c>
      <c r="D344" s="519" t="s">
        <v>24</v>
      </c>
      <c r="E344" s="520" t="s">
        <v>25</v>
      </c>
      <c r="F344" s="520" t="s">
        <v>40</v>
      </c>
      <c r="G344" s="521" t="s">
        <v>41</v>
      </c>
      <c r="H344" s="522" t="s">
        <v>16</v>
      </c>
      <c r="I344" s="522" t="s">
        <v>42</v>
      </c>
      <c r="J344" s="522" t="s">
        <v>43</v>
      </c>
      <c r="K344" s="522" t="s">
        <v>44</v>
      </c>
      <c r="L344" s="606"/>
      <c r="M344" s="257"/>
      <c r="N344" s="257"/>
      <c r="O344" s="257"/>
      <c r="P344" s="257"/>
      <c r="Q344" s="257"/>
      <c r="R344" s="257"/>
      <c r="S344" s="257"/>
    </row>
    <row r="345" spans="1:19" ht="18" thickTop="1" thickBot="1">
      <c r="A345" s="523">
        <v>1</v>
      </c>
      <c r="B345" s="524">
        <v>45499</v>
      </c>
      <c r="C345" s="533"/>
      <c r="D345" s="533"/>
      <c r="E345" s="526">
        <f>C345+D345</f>
        <v>0</v>
      </c>
      <c r="F345" s="533"/>
      <c r="G345" s="526">
        <v>0</v>
      </c>
      <c r="H345" s="533">
        <v>5</v>
      </c>
      <c r="I345" s="533"/>
      <c r="J345" s="526">
        <f>+H345</f>
        <v>5</v>
      </c>
      <c r="K345" s="527"/>
      <c r="L345" s="606"/>
      <c r="M345" s="257"/>
      <c r="N345" s="257"/>
      <c r="O345" s="257"/>
      <c r="P345" s="257"/>
      <c r="Q345" s="257"/>
      <c r="R345" s="257"/>
      <c r="S345" s="257"/>
    </row>
    <row r="346" spans="1:19" ht="18" thickTop="1" thickBot="1">
      <c r="A346" s="528">
        <v>2</v>
      </c>
      <c r="B346" s="529">
        <v>45534</v>
      </c>
      <c r="C346" s="534"/>
      <c r="D346" s="534"/>
      <c r="E346" s="531">
        <f t="shared" ref="E346:E354" si="66">C346+D346</f>
        <v>0</v>
      </c>
      <c r="F346" s="534"/>
      <c r="G346" s="531">
        <f>G345+E346-F346</f>
        <v>0</v>
      </c>
      <c r="H346" s="534">
        <v>5</v>
      </c>
      <c r="I346" s="534"/>
      <c r="J346" s="531">
        <f>J345+H346-I346</f>
        <v>10</v>
      </c>
      <c r="K346" s="532"/>
      <c r="L346" s="606"/>
      <c r="M346" s="257"/>
      <c r="N346" s="257"/>
      <c r="O346" s="257"/>
      <c r="P346" s="257"/>
      <c r="Q346" s="257"/>
      <c r="R346" s="257"/>
      <c r="S346" s="257"/>
    </row>
    <row r="347" spans="1:19" ht="18" thickTop="1" thickBot="1">
      <c r="A347" s="523">
        <v>3</v>
      </c>
      <c r="B347" s="524">
        <v>45562</v>
      </c>
      <c r="C347" s="533"/>
      <c r="D347" s="533"/>
      <c r="E347" s="526">
        <f t="shared" si="66"/>
        <v>0</v>
      </c>
      <c r="F347" s="533"/>
      <c r="G347" s="526">
        <f t="shared" ref="G347:G354" si="67">G346+E347-F347</f>
        <v>0</v>
      </c>
      <c r="H347" s="533">
        <v>5</v>
      </c>
      <c r="I347" s="533"/>
      <c r="J347" s="526">
        <f t="shared" ref="J347:J354" si="68">J346+H347-I347</f>
        <v>15</v>
      </c>
      <c r="K347" s="527"/>
      <c r="L347" s="606"/>
      <c r="M347" s="257"/>
      <c r="N347" s="257"/>
      <c r="O347" s="257"/>
      <c r="P347" s="257"/>
      <c r="Q347" s="257"/>
      <c r="R347" s="257"/>
      <c r="S347" s="257"/>
    </row>
    <row r="348" spans="1:19" ht="18" thickTop="1" thickBot="1">
      <c r="A348" s="528">
        <v>4</v>
      </c>
      <c r="B348" s="529">
        <v>45589</v>
      </c>
      <c r="C348" s="534"/>
      <c r="D348" s="534"/>
      <c r="E348" s="531">
        <f t="shared" si="66"/>
        <v>0</v>
      </c>
      <c r="F348" s="534"/>
      <c r="G348" s="531">
        <f t="shared" si="67"/>
        <v>0</v>
      </c>
      <c r="H348" s="534">
        <v>5</v>
      </c>
      <c r="I348" s="552"/>
      <c r="J348" s="531">
        <f t="shared" si="68"/>
        <v>20</v>
      </c>
      <c r="K348" s="532"/>
      <c r="L348" s="606"/>
      <c r="M348" s="257"/>
      <c r="N348" s="257"/>
      <c r="O348" s="257"/>
      <c r="P348" s="257"/>
      <c r="Q348" s="257"/>
      <c r="R348" s="257"/>
      <c r="S348" s="257"/>
    </row>
    <row r="349" spans="1:19" ht="18" thickTop="1" thickBot="1">
      <c r="A349" s="523">
        <v>5</v>
      </c>
      <c r="B349" s="524">
        <v>45625</v>
      </c>
      <c r="C349" s="533"/>
      <c r="D349" s="533"/>
      <c r="E349" s="526">
        <f t="shared" si="66"/>
        <v>0</v>
      </c>
      <c r="F349" s="533"/>
      <c r="G349" s="526">
        <f t="shared" si="67"/>
        <v>0</v>
      </c>
      <c r="H349" s="533">
        <v>5</v>
      </c>
      <c r="I349" s="553"/>
      <c r="J349" s="526">
        <f t="shared" si="68"/>
        <v>25</v>
      </c>
      <c r="K349" s="527"/>
      <c r="L349" s="606"/>
      <c r="M349" s="257"/>
      <c r="N349" s="257"/>
      <c r="O349" s="257"/>
      <c r="P349" s="257"/>
      <c r="Q349" s="257"/>
      <c r="R349" s="257"/>
      <c r="S349" s="257"/>
    </row>
    <row r="350" spans="1:19" ht="18" thickTop="1" thickBot="1">
      <c r="A350" s="528">
        <v>6</v>
      </c>
      <c r="B350" s="529">
        <v>45653</v>
      </c>
      <c r="C350" s="534"/>
      <c r="D350" s="534"/>
      <c r="E350" s="531">
        <f t="shared" si="66"/>
        <v>0</v>
      </c>
      <c r="F350" s="534"/>
      <c r="G350" s="531">
        <f t="shared" si="67"/>
        <v>0</v>
      </c>
      <c r="H350" s="534">
        <v>5</v>
      </c>
      <c r="I350" s="534"/>
      <c r="J350" s="531">
        <f t="shared" si="68"/>
        <v>30</v>
      </c>
      <c r="K350" s="532"/>
      <c r="L350" s="606"/>
      <c r="M350" s="257"/>
      <c r="N350" s="257"/>
      <c r="O350" s="257"/>
      <c r="P350" s="257"/>
      <c r="Q350" s="257"/>
      <c r="R350" s="257"/>
      <c r="S350" s="257"/>
    </row>
    <row r="351" spans="1:19" ht="18" thickTop="1" thickBot="1">
      <c r="A351" s="523">
        <v>7</v>
      </c>
      <c r="B351" s="524">
        <v>45688</v>
      </c>
      <c r="C351" s="533"/>
      <c r="D351" s="533"/>
      <c r="E351" s="526">
        <f t="shared" si="66"/>
        <v>0</v>
      </c>
      <c r="F351" s="533"/>
      <c r="G351" s="526">
        <f t="shared" si="67"/>
        <v>0</v>
      </c>
      <c r="H351" s="533">
        <v>5</v>
      </c>
      <c r="I351" s="533"/>
      <c r="J351" s="526">
        <f t="shared" si="68"/>
        <v>35</v>
      </c>
      <c r="K351" s="527"/>
      <c r="L351" s="606"/>
      <c r="M351" s="257"/>
      <c r="N351" s="257"/>
      <c r="O351" s="257"/>
      <c r="P351" s="257"/>
      <c r="Q351" s="257"/>
      <c r="R351" s="257"/>
      <c r="S351" s="257"/>
    </row>
    <row r="352" spans="1:19" ht="18" thickTop="1" thickBot="1">
      <c r="A352" s="528">
        <v>8</v>
      </c>
      <c r="B352" s="529">
        <v>45691</v>
      </c>
      <c r="C352" s="534">
        <v>100</v>
      </c>
      <c r="D352" s="534">
        <v>15</v>
      </c>
      <c r="E352" s="531">
        <f t="shared" si="66"/>
        <v>115</v>
      </c>
      <c r="F352" s="534"/>
      <c r="G352" s="531">
        <f t="shared" si="67"/>
        <v>115</v>
      </c>
      <c r="H352" s="534">
        <v>5</v>
      </c>
      <c r="I352" s="534"/>
      <c r="J352" s="531">
        <f t="shared" si="68"/>
        <v>40</v>
      </c>
      <c r="K352" s="532"/>
      <c r="L352" s="606"/>
      <c r="M352" s="257"/>
      <c r="N352" s="257"/>
      <c r="O352" s="257"/>
      <c r="P352" s="257"/>
      <c r="Q352" s="257"/>
      <c r="R352" s="257"/>
      <c r="S352" s="257"/>
    </row>
    <row r="353" spans="1:19" ht="18" thickTop="1" thickBot="1">
      <c r="A353" s="523">
        <v>9</v>
      </c>
      <c r="B353" s="524">
        <v>45747</v>
      </c>
      <c r="C353" s="533"/>
      <c r="D353" s="533"/>
      <c r="E353" s="526">
        <f t="shared" si="66"/>
        <v>0</v>
      </c>
      <c r="F353" s="533">
        <v>5</v>
      </c>
      <c r="G353" s="526">
        <f t="shared" si="67"/>
        <v>110</v>
      </c>
      <c r="H353" s="533">
        <v>5</v>
      </c>
      <c r="I353" s="533"/>
      <c r="J353" s="526">
        <f t="shared" si="68"/>
        <v>45</v>
      </c>
      <c r="K353" s="527"/>
      <c r="L353" s="606"/>
      <c r="M353" s="257"/>
      <c r="N353" s="257"/>
      <c r="O353" s="257"/>
      <c r="P353" s="257"/>
      <c r="Q353" s="257"/>
      <c r="R353" s="257"/>
      <c r="S353" s="257"/>
    </row>
    <row r="354" spans="1:19" ht="18" thickTop="1" thickBot="1">
      <c r="A354" s="528">
        <v>10</v>
      </c>
      <c r="B354" s="529">
        <v>45777</v>
      </c>
      <c r="C354" s="534"/>
      <c r="D354" s="534"/>
      <c r="E354" s="531">
        <f t="shared" si="66"/>
        <v>0</v>
      </c>
      <c r="F354" s="534">
        <v>5</v>
      </c>
      <c r="G354" s="531">
        <f t="shared" si="67"/>
        <v>105</v>
      </c>
      <c r="H354" s="534">
        <v>5</v>
      </c>
      <c r="I354" s="534"/>
      <c r="J354" s="531">
        <f t="shared" si="68"/>
        <v>50</v>
      </c>
      <c r="K354" s="532"/>
      <c r="L354" s="606"/>
      <c r="M354" s="257"/>
      <c r="N354" s="257"/>
      <c r="O354" s="257"/>
      <c r="P354" s="257"/>
      <c r="Q354" s="257"/>
      <c r="R354" s="257"/>
      <c r="S354" s="257"/>
    </row>
    <row r="355" spans="1:19" ht="18" thickTop="1" thickBot="1">
      <c r="A355" s="523">
        <v>11</v>
      </c>
      <c r="B355" s="524"/>
      <c r="C355" s="533"/>
      <c r="D355" s="533"/>
      <c r="E355" s="526"/>
      <c r="F355" s="533"/>
      <c r="G355" s="526"/>
      <c r="H355" s="533"/>
      <c r="I355" s="533"/>
      <c r="J355" s="526"/>
      <c r="K355" s="527"/>
      <c r="L355" s="606"/>
      <c r="M355" s="257"/>
      <c r="N355" s="257"/>
      <c r="O355" s="257"/>
      <c r="P355" s="257"/>
      <c r="Q355" s="257"/>
      <c r="R355" s="257"/>
      <c r="S355" s="257"/>
    </row>
    <row r="356" spans="1:19" ht="18" thickTop="1" thickBot="1">
      <c r="A356" s="528"/>
      <c r="B356" s="529"/>
      <c r="C356" s="534"/>
      <c r="D356" s="534"/>
      <c r="E356" s="531"/>
      <c r="F356" s="534"/>
      <c r="G356" s="531"/>
      <c r="H356" s="534"/>
      <c r="I356" s="534"/>
      <c r="J356" s="531"/>
      <c r="K356" s="532"/>
      <c r="L356" s="606"/>
      <c r="M356" s="257"/>
      <c r="N356" s="257"/>
      <c r="O356" s="257"/>
      <c r="P356" s="257"/>
      <c r="Q356" s="257"/>
      <c r="R356" s="257"/>
      <c r="S356" s="257"/>
    </row>
    <row r="357" spans="1:19" ht="18" thickTop="1" thickBot="1">
      <c r="A357" s="518"/>
      <c r="B357" s="544"/>
      <c r="C357" s="539"/>
      <c r="D357" s="539"/>
      <c r="E357" s="545"/>
      <c r="F357" s="539"/>
      <c r="G357" s="545"/>
      <c r="H357" s="539">
        <f>SUM(H345:H356)</f>
        <v>50</v>
      </c>
      <c r="I357" s="539">
        <f>SUM(I345:I356)</f>
        <v>0</v>
      </c>
      <c r="J357" s="545"/>
      <c r="K357" s="518"/>
      <c r="L357" s="606"/>
      <c r="M357" s="257"/>
      <c r="N357" s="257"/>
      <c r="O357" s="257"/>
      <c r="P357" s="257"/>
      <c r="Q357" s="257"/>
      <c r="R357" s="257"/>
      <c r="S357" s="257"/>
    </row>
    <row r="358" spans="1:19" ht="18" thickTop="1" thickBot="1">
      <c r="A358" s="540"/>
      <c r="B358" s="540"/>
      <c r="C358" s="540"/>
      <c r="D358" s="540"/>
      <c r="E358" s="540"/>
      <c r="F358" s="541"/>
      <c r="G358" s="542"/>
      <c r="H358" s="543"/>
      <c r="I358" s="543"/>
      <c r="J358" s="543"/>
      <c r="K358" s="510"/>
      <c r="L358" s="606"/>
      <c r="M358" s="257"/>
      <c r="N358" s="257"/>
      <c r="O358" s="257"/>
      <c r="P358" s="257"/>
      <c r="Q358" s="257"/>
      <c r="R358" s="257"/>
      <c r="S358" s="257"/>
    </row>
    <row r="359" spans="1:19" ht="18" thickTop="1" thickBot="1">
      <c r="A359" s="511" t="s">
        <v>37</v>
      </c>
      <c r="B359" s="511"/>
      <c r="C359" s="511"/>
      <c r="D359" s="511"/>
      <c r="E359" s="511"/>
      <c r="F359" s="511"/>
      <c r="G359" s="511"/>
      <c r="H359" s="512" t="s">
        <v>38</v>
      </c>
      <c r="I359" s="513" t="s">
        <v>86</v>
      </c>
      <c r="J359" s="513"/>
      <c r="K359" s="513"/>
      <c r="L359" s="608">
        <v>22</v>
      </c>
      <c r="M359" s="257"/>
      <c r="N359" s="257"/>
      <c r="O359" s="257"/>
      <c r="P359" s="257"/>
      <c r="Q359" s="257"/>
      <c r="R359" s="257"/>
      <c r="S359" s="257"/>
    </row>
    <row r="360" spans="1:19" ht="18" thickTop="1" thickBot="1">
      <c r="A360" s="514" t="s">
        <v>39</v>
      </c>
      <c r="B360" s="515" t="s">
        <v>31</v>
      </c>
      <c r="C360" s="516" t="s">
        <v>17</v>
      </c>
      <c r="D360" s="516"/>
      <c r="E360" s="516"/>
      <c r="F360" s="516"/>
      <c r="G360" s="516"/>
      <c r="H360" s="517" t="s">
        <v>16</v>
      </c>
      <c r="I360" s="517"/>
      <c r="J360" s="517"/>
      <c r="K360" s="518"/>
      <c r="L360" s="606"/>
      <c r="M360" s="257"/>
      <c r="N360" s="257"/>
      <c r="O360" s="257"/>
      <c r="P360" s="257"/>
      <c r="Q360" s="257"/>
      <c r="R360" s="257"/>
      <c r="S360" s="257"/>
    </row>
    <row r="361" spans="1:19" ht="67.5" thickTop="1" thickBot="1">
      <c r="A361" s="514"/>
      <c r="B361" s="515"/>
      <c r="C361" s="519" t="s">
        <v>23</v>
      </c>
      <c r="D361" s="519" t="s">
        <v>24</v>
      </c>
      <c r="E361" s="520" t="s">
        <v>25</v>
      </c>
      <c r="F361" s="520" t="s">
        <v>40</v>
      </c>
      <c r="G361" s="521" t="s">
        <v>41</v>
      </c>
      <c r="H361" s="522" t="s">
        <v>16</v>
      </c>
      <c r="I361" s="522" t="s">
        <v>42</v>
      </c>
      <c r="J361" s="522" t="s">
        <v>43</v>
      </c>
      <c r="K361" s="522" t="s">
        <v>44</v>
      </c>
      <c r="L361" s="606"/>
      <c r="M361" s="257"/>
      <c r="N361" s="257"/>
      <c r="O361" s="257"/>
      <c r="P361" s="257"/>
      <c r="Q361" s="257"/>
      <c r="R361" s="257"/>
      <c r="S361" s="257"/>
    </row>
    <row r="362" spans="1:19" ht="18" thickTop="1" thickBot="1">
      <c r="A362" s="523">
        <v>1</v>
      </c>
      <c r="B362" s="524">
        <v>45499</v>
      </c>
      <c r="C362" s="533"/>
      <c r="D362" s="533"/>
      <c r="E362" s="526">
        <f>+C362+D362</f>
        <v>0</v>
      </c>
      <c r="F362" s="550">
        <v>0</v>
      </c>
      <c r="G362" s="563">
        <v>0</v>
      </c>
      <c r="H362" s="550">
        <v>5</v>
      </c>
      <c r="I362" s="550"/>
      <c r="J362" s="526">
        <f>+H362</f>
        <v>5</v>
      </c>
      <c r="K362" s="527"/>
      <c r="L362" s="606"/>
      <c r="M362" s="257"/>
      <c r="N362" s="257"/>
      <c r="O362" s="257"/>
      <c r="P362" s="257"/>
      <c r="Q362" s="257"/>
      <c r="R362" s="257"/>
      <c r="S362" s="257"/>
    </row>
    <row r="363" spans="1:19" ht="18" thickTop="1" thickBot="1">
      <c r="A363" s="528">
        <v>2</v>
      </c>
      <c r="B363" s="529">
        <v>45534</v>
      </c>
      <c r="C363" s="534">
        <v>100</v>
      </c>
      <c r="D363" s="534">
        <v>15</v>
      </c>
      <c r="E363" s="531">
        <f t="shared" ref="E363:E371" si="69">+C363+D363</f>
        <v>115</v>
      </c>
      <c r="F363" s="551"/>
      <c r="G363" s="564">
        <f>G362+E363-F363</f>
        <v>115</v>
      </c>
      <c r="H363" s="551">
        <v>5</v>
      </c>
      <c r="I363" s="551"/>
      <c r="J363" s="531">
        <f>J362+H363-I363</f>
        <v>10</v>
      </c>
      <c r="K363" s="532"/>
      <c r="L363" s="606"/>
      <c r="M363" s="257"/>
      <c r="N363" s="257"/>
      <c r="O363" s="257"/>
      <c r="P363" s="257"/>
      <c r="Q363" s="257"/>
      <c r="R363" s="257"/>
      <c r="S363" s="257"/>
    </row>
    <row r="364" spans="1:19" ht="18" thickTop="1" thickBot="1">
      <c r="A364" s="523">
        <v>3</v>
      </c>
      <c r="B364" s="524">
        <v>45562</v>
      </c>
      <c r="C364" s="533"/>
      <c r="D364" s="533"/>
      <c r="E364" s="526">
        <f t="shared" si="69"/>
        <v>0</v>
      </c>
      <c r="F364" s="550">
        <v>5</v>
      </c>
      <c r="G364" s="563">
        <f t="shared" ref="G364:G371" si="70">G363+E364-F364</f>
        <v>110</v>
      </c>
      <c r="H364" s="550">
        <v>5</v>
      </c>
      <c r="I364" s="550"/>
      <c r="J364" s="526">
        <f t="shared" ref="J364:J371" si="71">J363+H364-I364</f>
        <v>15</v>
      </c>
      <c r="K364" s="527"/>
      <c r="L364" s="606"/>
      <c r="M364" s="257"/>
      <c r="N364" s="257"/>
      <c r="O364" s="257"/>
      <c r="P364" s="257"/>
      <c r="Q364" s="257"/>
      <c r="R364" s="257"/>
      <c r="S364" s="257"/>
    </row>
    <row r="365" spans="1:19" ht="18" thickTop="1" thickBot="1">
      <c r="A365" s="528">
        <v>4</v>
      </c>
      <c r="B365" s="529">
        <v>45589</v>
      </c>
      <c r="C365" s="534"/>
      <c r="D365" s="534"/>
      <c r="E365" s="531">
        <f t="shared" si="69"/>
        <v>0</v>
      </c>
      <c r="F365" s="551">
        <v>5</v>
      </c>
      <c r="G365" s="564">
        <f t="shared" si="70"/>
        <v>105</v>
      </c>
      <c r="H365" s="551">
        <v>5</v>
      </c>
      <c r="I365" s="551"/>
      <c r="J365" s="531">
        <f t="shared" si="71"/>
        <v>20</v>
      </c>
      <c r="K365" s="532"/>
      <c r="L365" s="606"/>
      <c r="M365" s="257"/>
      <c r="N365" s="257"/>
      <c r="O365" s="257"/>
      <c r="P365" s="257"/>
      <c r="Q365" s="257"/>
      <c r="R365" s="257"/>
      <c r="S365" s="257"/>
    </row>
    <row r="366" spans="1:19" ht="18" thickTop="1" thickBot="1">
      <c r="A366" s="523">
        <v>5</v>
      </c>
      <c r="B366" s="524">
        <v>45625</v>
      </c>
      <c r="C366" s="533">
        <v>100</v>
      </c>
      <c r="D366" s="533">
        <v>15</v>
      </c>
      <c r="E366" s="526">
        <f t="shared" si="69"/>
        <v>115</v>
      </c>
      <c r="F366" s="550">
        <v>105</v>
      </c>
      <c r="G366" s="563">
        <f t="shared" si="70"/>
        <v>115</v>
      </c>
      <c r="H366" s="550">
        <v>5</v>
      </c>
      <c r="I366" s="550"/>
      <c r="J366" s="526">
        <f t="shared" si="71"/>
        <v>25</v>
      </c>
      <c r="K366" s="527"/>
      <c r="L366" s="606"/>
      <c r="M366" s="257"/>
      <c r="N366" s="257"/>
      <c r="O366" s="257"/>
      <c r="P366" s="257"/>
      <c r="Q366" s="257"/>
      <c r="R366" s="257"/>
      <c r="S366" s="257"/>
    </row>
    <row r="367" spans="1:19" ht="18" thickTop="1" thickBot="1">
      <c r="A367" s="528">
        <v>6</v>
      </c>
      <c r="B367" s="529">
        <v>45653</v>
      </c>
      <c r="C367" s="534"/>
      <c r="D367" s="534"/>
      <c r="E367" s="531">
        <f t="shared" si="69"/>
        <v>0</v>
      </c>
      <c r="F367" s="551">
        <v>5</v>
      </c>
      <c r="G367" s="564">
        <f t="shared" si="70"/>
        <v>110</v>
      </c>
      <c r="H367" s="551">
        <v>5</v>
      </c>
      <c r="I367" s="551"/>
      <c r="J367" s="531">
        <f t="shared" si="71"/>
        <v>30</v>
      </c>
      <c r="K367" s="532"/>
      <c r="L367" s="606"/>
      <c r="M367" s="257"/>
      <c r="N367" s="257"/>
      <c r="O367" s="257"/>
      <c r="P367" s="257"/>
      <c r="Q367" s="257"/>
      <c r="R367" s="257"/>
      <c r="S367" s="257"/>
    </row>
    <row r="368" spans="1:19" ht="18" thickTop="1" thickBot="1">
      <c r="A368" s="523">
        <v>7</v>
      </c>
      <c r="B368" s="524">
        <v>45688</v>
      </c>
      <c r="C368" s="533"/>
      <c r="D368" s="533"/>
      <c r="E368" s="526">
        <f t="shared" si="69"/>
        <v>0</v>
      </c>
      <c r="F368" s="550">
        <v>5</v>
      </c>
      <c r="G368" s="563">
        <f t="shared" si="70"/>
        <v>105</v>
      </c>
      <c r="H368" s="550">
        <v>5</v>
      </c>
      <c r="I368" s="550"/>
      <c r="J368" s="526">
        <f t="shared" si="71"/>
        <v>35</v>
      </c>
      <c r="K368" s="527"/>
      <c r="L368" s="606"/>
      <c r="M368" s="257"/>
      <c r="N368" s="257"/>
      <c r="O368" s="257"/>
      <c r="P368" s="257"/>
      <c r="Q368" s="257"/>
      <c r="R368" s="257"/>
      <c r="S368" s="257"/>
    </row>
    <row r="369" spans="1:19" ht="18" thickTop="1" thickBot="1">
      <c r="A369" s="528">
        <v>8</v>
      </c>
      <c r="B369" s="529">
        <v>45691</v>
      </c>
      <c r="C369" s="534">
        <v>100</v>
      </c>
      <c r="D369" s="534">
        <v>15</v>
      </c>
      <c r="E369" s="531">
        <f t="shared" si="69"/>
        <v>115</v>
      </c>
      <c r="F369" s="534">
        <v>105</v>
      </c>
      <c r="G369" s="564">
        <f t="shared" si="70"/>
        <v>115</v>
      </c>
      <c r="H369" s="551">
        <v>5</v>
      </c>
      <c r="I369" s="534"/>
      <c r="J369" s="531">
        <f t="shared" si="71"/>
        <v>40</v>
      </c>
      <c r="K369" s="532"/>
      <c r="L369" s="606"/>
      <c r="M369" s="257"/>
      <c r="N369" s="257"/>
      <c r="O369" s="257"/>
      <c r="P369" s="257"/>
      <c r="Q369" s="257"/>
      <c r="R369" s="257"/>
      <c r="S369" s="257"/>
    </row>
    <row r="370" spans="1:19" ht="18" thickTop="1" thickBot="1">
      <c r="A370" s="523">
        <v>9</v>
      </c>
      <c r="B370" s="524">
        <v>45747</v>
      </c>
      <c r="C370" s="533"/>
      <c r="D370" s="533"/>
      <c r="E370" s="526">
        <f t="shared" si="69"/>
        <v>0</v>
      </c>
      <c r="F370" s="533">
        <v>5</v>
      </c>
      <c r="G370" s="563">
        <f t="shared" si="70"/>
        <v>110</v>
      </c>
      <c r="H370" s="550">
        <v>5</v>
      </c>
      <c r="I370" s="533"/>
      <c r="J370" s="526">
        <f t="shared" si="71"/>
        <v>45</v>
      </c>
      <c r="K370" s="527"/>
      <c r="L370" s="606"/>
      <c r="M370" s="257"/>
      <c r="N370" s="257"/>
      <c r="O370" s="257"/>
      <c r="P370" s="257"/>
      <c r="Q370" s="257"/>
      <c r="R370" s="257"/>
      <c r="S370" s="257"/>
    </row>
    <row r="371" spans="1:19" ht="18" thickTop="1" thickBot="1">
      <c r="A371" s="528">
        <v>10</v>
      </c>
      <c r="B371" s="529">
        <v>45777</v>
      </c>
      <c r="C371" s="534"/>
      <c r="D371" s="534"/>
      <c r="E371" s="531">
        <f t="shared" si="69"/>
        <v>0</v>
      </c>
      <c r="F371" s="534">
        <v>5</v>
      </c>
      <c r="G371" s="564">
        <f t="shared" si="70"/>
        <v>105</v>
      </c>
      <c r="H371" s="551">
        <v>5</v>
      </c>
      <c r="I371" s="534"/>
      <c r="J371" s="531">
        <f t="shared" si="71"/>
        <v>50</v>
      </c>
      <c r="K371" s="532"/>
      <c r="L371" s="606"/>
      <c r="M371" s="257"/>
      <c r="N371" s="257"/>
      <c r="O371" s="257"/>
      <c r="P371" s="257"/>
      <c r="Q371" s="257"/>
      <c r="R371" s="257"/>
      <c r="S371" s="257"/>
    </row>
    <row r="372" spans="1:19" ht="18" thickTop="1" thickBot="1">
      <c r="A372" s="523">
        <v>11</v>
      </c>
      <c r="B372" s="524"/>
      <c r="C372" s="533"/>
      <c r="D372" s="533"/>
      <c r="E372" s="526"/>
      <c r="F372" s="533"/>
      <c r="G372" s="526"/>
      <c r="H372" s="533"/>
      <c r="I372" s="533"/>
      <c r="J372" s="526"/>
      <c r="K372" s="527"/>
      <c r="L372" s="606"/>
      <c r="M372" s="257"/>
      <c r="N372" s="257"/>
      <c r="O372" s="257"/>
      <c r="P372" s="257"/>
      <c r="Q372" s="257"/>
      <c r="R372" s="257"/>
      <c r="S372" s="257"/>
    </row>
    <row r="373" spans="1:19" ht="18" thickTop="1" thickBot="1">
      <c r="A373" s="528">
        <v>12</v>
      </c>
      <c r="B373" s="529"/>
      <c r="C373" s="534"/>
      <c r="D373" s="534"/>
      <c r="E373" s="531"/>
      <c r="F373" s="534"/>
      <c r="G373" s="531"/>
      <c r="H373" s="534"/>
      <c r="I373" s="534"/>
      <c r="J373" s="531"/>
      <c r="K373" s="532"/>
      <c r="L373" s="606"/>
      <c r="M373" s="257"/>
      <c r="N373" s="257"/>
      <c r="O373" s="257"/>
      <c r="P373" s="257"/>
      <c r="Q373" s="257"/>
      <c r="R373" s="257"/>
      <c r="S373" s="257"/>
    </row>
    <row r="374" spans="1:19" ht="18" thickTop="1" thickBot="1">
      <c r="A374" s="518"/>
      <c r="B374" s="544"/>
      <c r="C374" s="539"/>
      <c r="D374" s="539"/>
      <c r="E374" s="545"/>
      <c r="F374" s="539"/>
      <c r="G374" s="545"/>
      <c r="H374" s="539">
        <f>SUM(H362:H373)</f>
        <v>50</v>
      </c>
      <c r="I374" s="539">
        <f>SUM(I362:I373)</f>
        <v>0</v>
      </c>
      <c r="J374" s="545"/>
      <c r="K374" s="518"/>
      <c r="L374" s="606"/>
      <c r="M374" s="257"/>
      <c r="N374" s="257"/>
      <c r="O374" s="257"/>
      <c r="P374" s="257"/>
      <c r="Q374" s="257"/>
      <c r="R374" s="257"/>
      <c r="S374" s="257"/>
    </row>
    <row r="375" spans="1:19" ht="18" thickTop="1" thickBot="1">
      <c r="A375" s="540"/>
      <c r="B375" s="540"/>
      <c r="C375" s="540"/>
      <c r="D375" s="540"/>
      <c r="E375" s="540"/>
      <c r="F375" s="541"/>
      <c r="G375" s="542"/>
      <c r="H375" s="543"/>
      <c r="I375" s="543"/>
      <c r="J375" s="543"/>
      <c r="K375" s="510"/>
      <c r="L375" s="606"/>
      <c r="M375" s="257"/>
      <c r="N375" s="257"/>
      <c r="O375" s="257"/>
      <c r="P375" s="257"/>
      <c r="Q375" s="257"/>
      <c r="R375" s="257"/>
      <c r="S375" s="257"/>
    </row>
    <row r="376" spans="1:19" ht="18" thickTop="1" thickBot="1">
      <c r="A376" s="511" t="s">
        <v>37</v>
      </c>
      <c r="B376" s="511"/>
      <c r="C376" s="511"/>
      <c r="D376" s="511"/>
      <c r="E376" s="511"/>
      <c r="F376" s="511"/>
      <c r="G376" s="511"/>
      <c r="H376" s="512" t="s">
        <v>38</v>
      </c>
      <c r="I376" s="513" t="s">
        <v>285</v>
      </c>
      <c r="J376" s="513"/>
      <c r="K376" s="513"/>
      <c r="L376" s="608">
        <v>23</v>
      </c>
      <c r="M376" s="257"/>
      <c r="N376" s="257"/>
      <c r="O376" s="257"/>
      <c r="P376" s="257"/>
      <c r="Q376" s="257"/>
      <c r="R376" s="257"/>
      <c r="S376" s="257"/>
    </row>
    <row r="377" spans="1:19" ht="18" thickTop="1" thickBot="1">
      <c r="A377" s="514" t="s">
        <v>39</v>
      </c>
      <c r="B377" s="515" t="s">
        <v>31</v>
      </c>
      <c r="C377" s="516" t="s">
        <v>17</v>
      </c>
      <c r="D377" s="516"/>
      <c r="E377" s="516"/>
      <c r="F377" s="516"/>
      <c r="G377" s="516"/>
      <c r="H377" s="517" t="s">
        <v>16</v>
      </c>
      <c r="I377" s="517"/>
      <c r="J377" s="517"/>
      <c r="K377" s="518"/>
      <c r="L377" s="606"/>
      <c r="M377" s="257"/>
      <c r="N377" s="257"/>
      <c r="O377" s="257"/>
      <c r="P377" s="257"/>
      <c r="Q377" s="257"/>
      <c r="R377" s="257"/>
      <c r="S377" s="257"/>
    </row>
    <row r="378" spans="1:19" ht="67.5" thickTop="1" thickBot="1">
      <c r="A378" s="514"/>
      <c r="B378" s="515"/>
      <c r="C378" s="519" t="s">
        <v>23</v>
      </c>
      <c r="D378" s="519" t="s">
        <v>24</v>
      </c>
      <c r="E378" s="520" t="s">
        <v>25</v>
      </c>
      <c r="F378" s="520" t="s">
        <v>40</v>
      </c>
      <c r="G378" s="521" t="s">
        <v>41</v>
      </c>
      <c r="H378" s="522" t="s">
        <v>16</v>
      </c>
      <c r="I378" s="522" t="s">
        <v>42</v>
      </c>
      <c r="J378" s="522" t="s">
        <v>43</v>
      </c>
      <c r="K378" s="522" t="s">
        <v>44</v>
      </c>
      <c r="L378" s="606"/>
      <c r="M378" s="257"/>
      <c r="N378" s="257"/>
      <c r="O378" s="257"/>
      <c r="P378" s="257"/>
      <c r="Q378" s="257"/>
      <c r="R378" s="257"/>
      <c r="S378" s="257"/>
    </row>
    <row r="379" spans="1:19" ht="18" thickTop="1" thickBot="1">
      <c r="A379" s="523">
        <v>1</v>
      </c>
      <c r="B379" s="524">
        <v>45499</v>
      </c>
      <c r="C379" s="533"/>
      <c r="D379" s="533"/>
      <c r="E379" s="526">
        <f>+C379+D379</f>
        <v>0</v>
      </c>
      <c r="F379" s="533"/>
      <c r="G379" s="526">
        <v>0</v>
      </c>
      <c r="H379" s="533">
        <v>5</v>
      </c>
      <c r="I379" s="533"/>
      <c r="J379" s="526">
        <f>+H379</f>
        <v>5</v>
      </c>
      <c r="K379" s="527"/>
      <c r="L379" s="606"/>
      <c r="M379" s="257"/>
      <c r="N379" s="257"/>
      <c r="O379" s="257"/>
      <c r="P379" s="257"/>
      <c r="Q379" s="257"/>
      <c r="R379" s="257"/>
      <c r="S379" s="257"/>
    </row>
    <row r="380" spans="1:19" ht="18" thickTop="1" thickBot="1">
      <c r="A380" s="528">
        <v>2</v>
      </c>
      <c r="B380" s="529">
        <v>45534</v>
      </c>
      <c r="C380" s="534"/>
      <c r="D380" s="534"/>
      <c r="E380" s="531">
        <f t="shared" ref="E380:E388" si="72">+C380+D380</f>
        <v>0</v>
      </c>
      <c r="F380" s="534"/>
      <c r="G380" s="531">
        <f>G379+E380-F380</f>
        <v>0</v>
      </c>
      <c r="H380" s="534">
        <v>5</v>
      </c>
      <c r="I380" s="534"/>
      <c r="J380" s="531">
        <f t="shared" ref="J380:J388" si="73">J379+H380-I380</f>
        <v>10</v>
      </c>
      <c r="K380" s="532"/>
      <c r="L380" s="606"/>
      <c r="M380" s="257"/>
      <c r="N380" s="257"/>
      <c r="O380" s="257"/>
      <c r="P380" s="257"/>
      <c r="Q380" s="257"/>
      <c r="R380" s="257"/>
      <c r="S380" s="257"/>
    </row>
    <row r="381" spans="1:19" ht="18" thickTop="1" thickBot="1">
      <c r="A381" s="523">
        <v>3</v>
      </c>
      <c r="B381" s="524">
        <v>45562</v>
      </c>
      <c r="C381" s="533"/>
      <c r="D381" s="533"/>
      <c r="E381" s="526">
        <f t="shared" si="72"/>
        <v>0</v>
      </c>
      <c r="F381" s="533"/>
      <c r="G381" s="526">
        <f t="shared" ref="G381:G388" si="74">G380+E381-F381</f>
        <v>0</v>
      </c>
      <c r="H381" s="533">
        <v>5</v>
      </c>
      <c r="I381" s="533"/>
      <c r="J381" s="526">
        <f t="shared" si="73"/>
        <v>15</v>
      </c>
      <c r="K381" s="527"/>
      <c r="L381" s="606"/>
      <c r="M381" s="257"/>
      <c r="N381" s="257"/>
      <c r="O381" s="257"/>
      <c r="P381" s="257"/>
      <c r="Q381" s="257"/>
      <c r="R381" s="257"/>
      <c r="S381" s="257"/>
    </row>
    <row r="382" spans="1:19" ht="18" thickTop="1" thickBot="1">
      <c r="A382" s="528">
        <v>4</v>
      </c>
      <c r="B382" s="529">
        <v>45589</v>
      </c>
      <c r="C382" s="534"/>
      <c r="D382" s="534"/>
      <c r="E382" s="531">
        <f t="shared" si="72"/>
        <v>0</v>
      </c>
      <c r="F382" s="534"/>
      <c r="G382" s="531">
        <f t="shared" si="74"/>
        <v>0</v>
      </c>
      <c r="H382" s="534">
        <v>5</v>
      </c>
      <c r="I382" s="534"/>
      <c r="J382" s="531">
        <f t="shared" si="73"/>
        <v>20</v>
      </c>
      <c r="K382" s="532"/>
      <c r="L382" s="606"/>
      <c r="M382" s="257"/>
      <c r="N382" s="257"/>
      <c r="O382" s="257"/>
      <c r="P382" s="257"/>
      <c r="Q382" s="257"/>
      <c r="R382" s="257"/>
      <c r="S382" s="257"/>
    </row>
    <row r="383" spans="1:19" ht="18" thickTop="1" thickBot="1">
      <c r="A383" s="523">
        <v>5</v>
      </c>
      <c r="B383" s="524">
        <v>45625</v>
      </c>
      <c r="C383" s="533"/>
      <c r="D383" s="533"/>
      <c r="E383" s="526">
        <f t="shared" si="72"/>
        <v>0</v>
      </c>
      <c r="F383" s="533"/>
      <c r="G383" s="526">
        <f t="shared" si="74"/>
        <v>0</v>
      </c>
      <c r="H383" s="533">
        <v>5</v>
      </c>
      <c r="I383" s="533"/>
      <c r="J383" s="526">
        <f t="shared" si="73"/>
        <v>25</v>
      </c>
      <c r="K383" s="527"/>
      <c r="L383" s="606"/>
      <c r="M383" s="257"/>
      <c r="N383" s="257"/>
      <c r="O383" s="257"/>
      <c r="P383" s="257"/>
      <c r="Q383" s="257"/>
      <c r="R383" s="257"/>
      <c r="S383" s="257"/>
    </row>
    <row r="384" spans="1:19" ht="18" thickTop="1" thickBot="1">
      <c r="A384" s="528">
        <v>6</v>
      </c>
      <c r="B384" s="529">
        <v>45653</v>
      </c>
      <c r="C384" s="534"/>
      <c r="D384" s="534"/>
      <c r="E384" s="531">
        <f t="shared" si="72"/>
        <v>0</v>
      </c>
      <c r="F384" s="534"/>
      <c r="G384" s="531">
        <f t="shared" si="74"/>
        <v>0</v>
      </c>
      <c r="H384" s="534">
        <v>5</v>
      </c>
      <c r="I384" s="534"/>
      <c r="J384" s="531">
        <f t="shared" si="73"/>
        <v>30</v>
      </c>
      <c r="K384" s="532"/>
      <c r="L384" s="606"/>
      <c r="M384" s="257"/>
      <c r="N384" s="257"/>
      <c r="O384" s="257"/>
      <c r="P384" s="257"/>
      <c r="Q384" s="257"/>
      <c r="R384" s="257"/>
      <c r="S384" s="257"/>
    </row>
    <row r="385" spans="1:19" ht="18" thickTop="1" thickBot="1">
      <c r="A385" s="523">
        <v>7</v>
      </c>
      <c r="B385" s="524">
        <v>45688</v>
      </c>
      <c r="C385" s="533"/>
      <c r="D385" s="533"/>
      <c r="E385" s="526">
        <f t="shared" si="72"/>
        <v>0</v>
      </c>
      <c r="F385" s="533"/>
      <c r="G385" s="526">
        <f t="shared" si="74"/>
        <v>0</v>
      </c>
      <c r="H385" s="533">
        <v>5</v>
      </c>
      <c r="I385" s="533"/>
      <c r="J385" s="526">
        <f t="shared" si="73"/>
        <v>35</v>
      </c>
      <c r="K385" s="527"/>
      <c r="L385" s="606"/>
      <c r="M385" s="257"/>
      <c r="N385" s="257"/>
      <c r="O385" s="257"/>
      <c r="P385" s="257"/>
      <c r="Q385" s="257"/>
      <c r="R385" s="257"/>
      <c r="S385" s="257"/>
    </row>
    <row r="386" spans="1:19" ht="18" thickTop="1" thickBot="1">
      <c r="A386" s="528">
        <v>8</v>
      </c>
      <c r="B386" s="529">
        <v>45691</v>
      </c>
      <c r="C386" s="534"/>
      <c r="D386" s="534"/>
      <c r="E386" s="531">
        <f t="shared" si="72"/>
        <v>0</v>
      </c>
      <c r="F386" s="534"/>
      <c r="G386" s="531">
        <f t="shared" si="74"/>
        <v>0</v>
      </c>
      <c r="H386" s="534">
        <v>5</v>
      </c>
      <c r="I386" s="534"/>
      <c r="J386" s="531">
        <f t="shared" si="73"/>
        <v>40</v>
      </c>
      <c r="K386" s="532"/>
      <c r="L386" s="606"/>
      <c r="M386" s="257"/>
      <c r="N386" s="257"/>
      <c r="O386" s="257"/>
      <c r="P386" s="257"/>
      <c r="Q386" s="257"/>
      <c r="R386" s="257"/>
      <c r="S386" s="257"/>
    </row>
    <row r="387" spans="1:19" ht="18" thickTop="1" thickBot="1">
      <c r="A387" s="523">
        <v>9</v>
      </c>
      <c r="B387" s="524">
        <v>45747</v>
      </c>
      <c r="C387" s="533">
        <v>100</v>
      </c>
      <c r="D387" s="533">
        <v>15</v>
      </c>
      <c r="E387" s="526">
        <f t="shared" si="72"/>
        <v>115</v>
      </c>
      <c r="F387" s="550"/>
      <c r="G387" s="526">
        <f t="shared" si="74"/>
        <v>115</v>
      </c>
      <c r="H387" s="533">
        <v>5</v>
      </c>
      <c r="I387" s="553"/>
      <c r="J387" s="526">
        <f t="shared" si="73"/>
        <v>45</v>
      </c>
      <c r="K387" s="527"/>
      <c r="L387" s="606"/>
      <c r="M387" s="257"/>
      <c r="N387" s="257"/>
      <c r="O387" s="257"/>
      <c r="P387" s="257"/>
      <c r="Q387" s="257"/>
      <c r="R387" s="257"/>
      <c r="S387" s="257"/>
    </row>
    <row r="388" spans="1:19" ht="18" thickTop="1" thickBot="1">
      <c r="A388" s="528">
        <v>10</v>
      </c>
      <c r="B388" s="529">
        <v>45777</v>
      </c>
      <c r="C388" s="534"/>
      <c r="D388" s="534"/>
      <c r="E388" s="531">
        <f t="shared" si="72"/>
        <v>0</v>
      </c>
      <c r="F388" s="534">
        <v>5</v>
      </c>
      <c r="G388" s="531">
        <f t="shared" si="74"/>
        <v>110</v>
      </c>
      <c r="H388" s="534">
        <v>5</v>
      </c>
      <c r="I388" s="534"/>
      <c r="J388" s="531">
        <f t="shared" si="73"/>
        <v>50</v>
      </c>
      <c r="K388" s="532"/>
      <c r="L388" s="606"/>
      <c r="M388" s="257"/>
      <c r="N388" s="257"/>
      <c r="O388" s="257"/>
      <c r="P388" s="257"/>
      <c r="Q388" s="257"/>
      <c r="R388" s="257"/>
      <c r="S388" s="257"/>
    </row>
    <row r="389" spans="1:19" ht="18" thickTop="1" thickBot="1">
      <c r="A389" s="523">
        <v>11</v>
      </c>
      <c r="B389" s="524"/>
      <c r="C389" s="533"/>
      <c r="D389" s="533"/>
      <c r="E389" s="526"/>
      <c r="F389" s="533"/>
      <c r="G389" s="526"/>
      <c r="H389" s="533"/>
      <c r="I389" s="533"/>
      <c r="J389" s="526"/>
      <c r="K389" s="527"/>
      <c r="L389" s="606"/>
      <c r="M389" s="257"/>
      <c r="N389" s="257"/>
      <c r="O389" s="257"/>
      <c r="P389" s="257"/>
      <c r="Q389" s="257"/>
      <c r="R389" s="257"/>
      <c r="S389" s="257"/>
    </row>
    <row r="390" spans="1:19" ht="18" thickTop="1" thickBot="1">
      <c r="A390" s="528">
        <v>12</v>
      </c>
      <c r="B390" s="529"/>
      <c r="C390" s="534"/>
      <c r="D390" s="534"/>
      <c r="E390" s="531"/>
      <c r="F390" s="534"/>
      <c r="G390" s="531"/>
      <c r="H390" s="534"/>
      <c r="I390" s="534"/>
      <c r="J390" s="531"/>
      <c r="K390" s="532"/>
      <c r="L390" s="606"/>
      <c r="M390" s="257"/>
      <c r="N390" s="257"/>
      <c r="O390" s="257"/>
      <c r="P390" s="257"/>
      <c r="Q390" s="257"/>
      <c r="R390" s="257"/>
      <c r="S390" s="257"/>
    </row>
    <row r="391" spans="1:19" ht="18" thickTop="1" thickBot="1">
      <c r="A391" s="518"/>
      <c r="B391" s="544"/>
      <c r="C391" s="539"/>
      <c r="D391" s="539"/>
      <c r="E391" s="545"/>
      <c r="F391" s="539"/>
      <c r="G391" s="545"/>
      <c r="H391" s="539">
        <f>SUM(H379:H390)</f>
        <v>50</v>
      </c>
      <c r="I391" s="539">
        <f>SUM(I379:I390)</f>
        <v>0</v>
      </c>
      <c r="J391" s="545"/>
      <c r="K391" s="518"/>
      <c r="L391" s="606"/>
      <c r="M391" s="257"/>
      <c r="N391" s="257"/>
      <c r="O391" s="257"/>
      <c r="P391" s="257"/>
      <c r="Q391" s="257"/>
      <c r="R391" s="257"/>
      <c r="S391" s="257"/>
    </row>
    <row r="392" spans="1:19" ht="18" thickTop="1" thickBot="1">
      <c r="A392" s="540"/>
      <c r="B392" s="540"/>
      <c r="C392" s="540"/>
      <c r="D392" s="540"/>
      <c r="E392" s="540"/>
      <c r="F392" s="541"/>
      <c r="G392" s="542"/>
      <c r="H392" s="543"/>
      <c r="I392" s="543"/>
      <c r="J392" s="543"/>
      <c r="K392" s="510"/>
      <c r="L392" s="606"/>
      <c r="M392" s="257"/>
      <c r="N392" s="257"/>
      <c r="O392" s="257"/>
      <c r="P392" s="257"/>
      <c r="Q392" s="257"/>
      <c r="R392" s="257"/>
      <c r="S392" s="257"/>
    </row>
    <row r="393" spans="1:19" ht="18" thickTop="1" thickBot="1">
      <c r="A393" s="511" t="s">
        <v>37</v>
      </c>
      <c r="B393" s="511"/>
      <c r="C393" s="511"/>
      <c r="D393" s="511"/>
      <c r="E393" s="511"/>
      <c r="F393" s="511"/>
      <c r="G393" s="511"/>
      <c r="H393" s="512" t="s">
        <v>38</v>
      </c>
      <c r="I393" s="513" t="s">
        <v>286</v>
      </c>
      <c r="J393" s="513"/>
      <c r="K393" s="513"/>
      <c r="L393" s="608">
        <v>24</v>
      </c>
      <c r="M393" s="257"/>
      <c r="N393" s="257"/>
      <c r="O393" s="257"/>
      <c r="P393" s="257"/>
      <c r="Q393" s="257"/>
      <c r="R393" s="257"/>
      <c r="S393" s="257"/>
    </row>
    <row r="394" spans="1:19" ht="18" thickTop="1" thickBot="1">
      <c r="A394" s="514" t="s">
        <v>39</v>
      </c>
      <c r="B394" s="515" t="s">
        <v>31</v>
      </c>
      <c r="C394" s="516" t="s">
        <v>17</v>
      </c>
      <c r="D394" s="516"/>
      <c r="E394" s="516"/>
      <c r="F394" s="516"/>
      <c r="G394" s="516"/>
      <c r="H394" s="517" t="s">
        <v>16</v>
      </c>
      <c r="I394" s="517"/>
      <c r="J394" s="517"/>
      <c r="K394" s="518"/>
      <c r="L394" s="606"/>
      <c r="M394" s="257"/>
      <c r="N394" s="257"/>
      <c r="O394" s="257"/>
      <c r="P394" s="257"/>
      <c r="Q394" s="257"/>
      <c r="R394" s="257"/>
      <c r="S394" s="257"/>
    </row>
    <row r="395" spans="1:19" ht="67.5" thickTop="1" thickBot="1">
      <c r="A395" s="514"/>
      <c r="B395" s="515"/>
      <c r="C395" s="519" t="s">
        <v>23</v>
      </c>
      <c r="D395" s="519" t="s">
        <v>24</v>
      </c>
      <c r="E395" s="520" t="s">
        <v>25</v>
      </c>
      <c r="F395" s="520" t="s">
        <v>40</v>
      </c>
      <c r="G395" s="521" t="s">
        <v>41</v>
      </c>
      <c r="H395" s="522" t="s">
        <v>16</v>
      </c>
      <c r="I395" s="522" t="s">
        <v>42</v>
      </c>
      <c r="J395" s="522" t="s">
        <v>43</v>
      </c>
      <c r="K395" s="522" t="s">
        <v>44</v>
      </c>
      <c r="L395" s="606"/>
      <c r="M395" s="257"/>
      <c r="N395" s="257"/>
      <c r="O395" s="257"/>
      <c r="P395" s="257"/>
      <c r="Q395" s="257"/>
      <c r="R395" s="257"/>
      <c r="S395" s="257"/>
    </row>
    <row r="396" spans="1:19" ht="18" thickTop="1" thickBot="1">
      <c r="A396" s="523">
        <v>1</v>
      </c>
      <c r="B396" s="524">
        <v>45472</v>
      </c>
      <c r="C396" s="533">
        <v>100</v>
      </c>
      <c r="D396" s="533">
        <v>15</v>
      </c>
      <c r="E396" s="526">
        <f>C396+D396</f>
        <v>115</v>
      </c>
      <c r="F396" s="533"/>
      <c r="G396" s="526">
        <f>E396</f>
        <v>115</v>
      </c>
      <c r="H396" s="533"/>
      <c r="I396" s="533"/>
      <c r="J396" s="526">
        <f>H396</f>
        <v>0</v>
      </c>
      <c r="K396" s="527"/>
      <c r="L396" s="606"/>
      <c r="M396" s="257"/>
      <c r="N396" s="257"/>
      <c r="O396" s="257"/>
      <c r="P396" s="257"/>
      <c r="Q396" s="257"/>
      <c r="R396" s="257"/>
      <c r="S396" s="257"/>
    </row>
    <row r="397" spans="1:19" ht="18" thickTop="1" thickBot="1">
      <c r="A397" s="528">
        <v>2</v>
      </c>
      <c r="B397" s="529">
        <v>45499</v>
      </c>
      <c r="C397" s="534"/>
      <c r="D397" s="534"/>
      <c r="E397" s="531">
        <f t="shared" ref="E397:E406" si="75">C397+D397</f>
        <v>0</v>
      </c>
      <c r="F397" s="551">
        <v>5</v>
      </c>
      <c r="G397" s="531">
        <f>G396+E397-F397</f>
        <v>110</v>
      </c>
      <c r="H397" s="534">
        <v>5</v>
      </c>
      <c r="I397" s="552"/>
      <c r="J397" s="531">
        <f>J396+H397-I397</f>
        <v>5</v>
      </c>
      <c r="K397" s="532"/>
      <c r="L397" s="606"/>
      <c r="M397" s="257"/>
      <c r="N397" s="257"/>
      <c r="O397" s="257"/>
      <c r="P397" s="257"/>
      <c r="Q397" s="257"/>
      <c r="R397" s="257"/>
      <c r="S397" s="257"/>
    </row>
    <row r="398" spans="1:19" ht="18" thickTop="1" thickBot="1">
      <c r="A398" s="523">
        <v>3</v>
      </c>
      <c r="B398" s="524">
        <v>45534</v>
      </c>
      <c r="C398" s="533"/>
      <c r="D398" s="533"/>
      <c r="E398" s="526">
        <f t="shared" si="75"/>
        <v>0</v>
      </c>
      <c r="F398" s="550">
        <v>5</v>
      </c>
      <c r="G398" s="526">
        <f t="shared" ref="G398:G406" si="76">G397+E398-F398</f>
        <v>105</v>
      </c>
      <c r="H398" s="533">
        <v>5</v>
      </c>
      <c r="I398" s="533"/>
      <c r="J398" s="526">
        <f t="shared" ref="J398:J406" si="77">J397+H398-I398</f>
        <v>10</v>
      </c>
      <c r="K398" s="527"/>
      <c r="L398" s="606"/>
      <c r="M398" s="257"/>
      <c r="N398" s="257"/>
      <c r="O398" s="257"/>
      <c r="P398" s="257"/>
      <c r="Q398" s="257"/>
      <c r="R398" s="257"/>
      <c r="S398" s="257"/>
    </row>
    <row r="399" spans="1:19" ht="18" thickTop="1" thickBot="1">
      <c r="A399" s="528">
        <v>4</v>
      </c>
      <c r="B399" s="529">
        <v>45562</v>
      </c>
      <c r="C399" s="534">
        <v>100</v>
      </c>
      <c r="D399" s="534">
        <v>15</v>
      </c>
      <c r="E399" s="531">
        <f t="shared" si="75"/>
        <v>115</v>
      </c>
      <c r="F399" s="551">
        <v>105</v>
      </c>
      <c r="G399" s="531">
        <f t="shared" si="76"/>
        <v>115</v>
      </c>
      <c r="H399" s="534">
        <v>5</v>
      </c>
      <c r="I399" s="552"/>
      <c r="J399" s="531">
        <f t="shared" si="77"/>
        <v>15</v>
      </c>
      <c r="K399" s="532"/>
      <c r="L399" s="606"/>
      <c r="M399" s="257"/>
      <c r="N399" s="257"/>
      <c r="O399" s="257"/>
      <c r="P399" s="257"/>
      <c r="Q399" s="257"/>
      <c r="R399" s="257"/>
      <c r="S399" s="257"/>
    </row>
    <row r="400" spans="1:19" ht="18" thickTop="1" thickBot="1">
      <c r="A400" s="523">
        <v>5</v>
      </c>
      <c r="B400" s="524">
        <v>45589</v>
      </c>
      <c r="C400" s="533"/>
      <c r="D400" s="533"/>
      <c r="E400" s="526">
        <f>C400+D400</f>
        <v>0</v>
      </c>
      <c r="F400" s="533">
        <v>5</v>
      </c>
      <c r="G400" s="526">
        <f t="shared" si="76"/>
        <v>110</v>
      </c>
      <c r="H400" s="533">
        <v>5</v>
      </c>
      <c r="I400" s="533"/>
      <c r="J400" s="526">
        <f t="shared" si="77"/>
        <v>20</v>
      </c>
      <c r="K400" s="527"/>
      <c r="L400" s="606"/>
      <c r="M400" s="257"/>
      <c r="N400" s="257"/>
      <c r="O400" s="257"/>
      <c r="P400" s="257"/>
      <c r="Q400" s="257"/>
      <c r="R400" s="257"/>
      <c r="S400" s="257"/>
    </row>
    <row r="401" spans="1:19" ht="18" thickTop="1" thickBot="1">
      <c r="A401" s="528">
        <v>6</v>
      </c>
      <c r="B401" s="529">
        <v>45625</v>
      </c>
      <c r="C401" s="534"/>
      <c r="D401" s="534"/>
      <c r="E401" s="531">
        <f t="shared" si="75"/>
        <v>0</v>
      </c>
      <c r="F401" s="534">
        <v>5</v>
      </c>
      <c r="G401" s="531">
        <f t="shared" si="76"/>
        <v>105</v>
      </c>
      <c r="H401" s="534">
        <v>5</v>
      </c>
      <c r="I401" s="534"/>
      <c r="J401" s="531">
        <f t="shared" si="77"/>
        <v>25</v>
      </c>
      <c r="K401" s="532"/>
      <c r="L401" s="606"/>
      <c r="M401" s="257"/>
      <c r="N401" s="257"/>
      <c r="O401" s="257"/>
      <c r="P401" s="257"/>
      <c r="Q401" s="257"/>
      <c r="R401" s="257"/>
      <c r="S401" s="257"/>
    </row>
    <row r="402" spans="1:19" ht="18" thickTop="1" thickBot="1">
      <c r="A402" s="523">
        <v>7</v>
      </c>
      <c r="B402" s="524">
        <v>45653</v>
      </c>
      <c r="C402" s="533"/>
      <c r="D402" s="533"/>
      <c r="E402" s="526">
        <f t="shared" si="75"/>
        <v>0</v>
      </c>
      <c r="F402" s="533">
        <v>105</v>
      </c>
      <c r="G402" s="526">
        <f t="shared" si="76"/>
        <v>0</v>
      </c>
      <c r="H402" s="533">
        <v>5</v>
      </c>
      <c r="I402" s="533"/>
      <c r="J402" s="526">
        <f t="shared" si="77"/>
        <v>30</v>
      </c>
      <c r="K402" s="527"/>
      <c r="L402" s="606"/>
      <c r="M402" s="257"/>
      <c r="N402" s="257"/>
      <c r="O402" s="257"/>
      <c r="P402" s="257"/>
      <c r="Q402" s="257"/>
      <c r="R402" s="257"/>
      <c r="S402" s="257"/>
    </row>
    <row r="403" spans="1:19" ht="18" thickTop="1" thickBot="1">
      <c r="A403" s="528">
        <v>8</v>
      </c>
      <c r="B403" s="529">
        <v>45688</v>
      </c>
      <c r="C403" s="534"/>
      <c r="D403" s="534"/>
      <c r="E403" s="531">
        <f t="shared" si="75"/>
        <v>0</v>
      </c>
      <c r="F403" s="534"/>
      <c r="G403" s="531">
        <f t="shared" si="76"/>
        <v>0</v>
      </c>
      <c r="H403" s="534">
        <v>5</v>
      </c>
      <c r="I403" s="534"/>
      <c r="J403" s="531">
        <f t="shared" si="77"/>
        <v>35</v>
      </c>
      <c r="K403" s="532"/>
      <c r="L403" s="606"/>
      <c r="M403" s="257"/>
      <c r="N403" s="257"/>
      <c r="O403" s="257"/>
      <c r="P403" s="257"/>
      <c r="Q403" s="257"/>
      <c r="R403" s="257"/>
      <c r="S403" s="257"/>
    </row>
    <row r="404" spans="1:19" ht="18" thickTop="1" thickBot="1">
      <c r="A404" s="523">
        <v>9</v>
      </c>
      <c r="B404" s="524">
        <v>45691</v>
      </c>
      <c r="C404" s="533"/>
      <c r="D404" s="533"/>
      <c r="E404" s="526">
        <f t="shared" si="75"/>
        <v>0</v>
      </c>
      <c r="F404" s="533"/>
      <c r="G404" s="526">
        <f t="shared" si="76"/>
        <v>0</v>
      </c>
      <c r="H404" s="533">
        <v>5</v>
      </c>
      <c r="I404" s="533"/>
      <c r="J404" s="526">
        <f t="shared" si="77"/>
        <v>40</v>
      </c>
      <c r="K404" s="527"/>
      <c r="L404" s="606"/>
      <c r="M404" s="257"/>
      <c r="N404" s="257"/>
      <c r="O404" s="257"/>
      <c r="P404" s="257"/>
      <c r="Q404" s="257"/>
      <c r="R404" s="257"/>
      <c r="S404" s="257"/>
    </row>
    <row r="405" spans="1:19" ht="18" thickTop="1" thickBot="1">
      <c r="A405" s="528">
        <v>10</v>
      </c>
      <c r="B405" s="529">
        <v>45747</v>
      </c>
      <c r="C405" s="534"/>
      <c r="D405" s="534"/>
      <c r="E405" s="531">
        <f t="shared" si="75"/>
        <v>0</v>
      </c>
      <c r="F405" s="534"/>
      <c r="G405" s="531">
        <f t="shared" si="76"/>
        <v>0</v>
      </c>
      <c r="H405" s="534">
        <v>5</v>
      </c>
      <c r="I405" s="534"/>
      <c r="J405" s="531">
        <f t="shared" si="77"/>
        <v>45</v>
      </c>
      <c r="K405" s="532"/>
      <c r="L405" s="606"/>
      <c r="M405" s="257"/>
      <c r="N405" s="257"/>
      <c r="O405" s="257"/>
      <c r="P405" s="257"/>
      <c r="Q405" s="257"/>
      <c r="R405" s="257"/>
      <c r="S405" s="257"/>
    </row>
    <row r="406" spans="1:19" ht="18" thickTop="1" thickBot="1">
      <c r="A406" s="523">
        <v>11</v>
      </c>
      <c r="B406" s="524">
        <v>45777</v>
      </c>
      <c r="C406" s="533"/>
      <c r="D406" s="533"/>
      <c r="E406" s="526">
        <f t="shared" si="75"/>
        <v>0</v>
      </c>
      <c r="F406" s="533"/>
      <c r="G406" s="526">
        <f t="shared" si="76"/>
        <v>0</v>
      </c>
      <c r="H406" s="533">
        <v>5</v>
      </c>
      <c r="I406" s="533"/>
      <c r="J406" s="526">
        <f t="shared" si="77"/>
        <v>50</v>
      </c>
      <c r="K406" s="527"/>
      <c r="L406" s="606"/>
      <c r="M406" s="257"/>
      <c r="N406" s="257"/>
      <c r="O406" s="257"/>
      <c r="P406" s="257"/>
      <c r="Q406" s="257"/>
      <c r="R406" s="257"/>
      <c r="S406" s="257"/>
    </row>
    <row r="407" spans="1:19" ht="18" thickTop="1" thickBot="1">
      <c r="A407" s="528">
        <v>12</v>
      </c>
      <c r="B407" s="529"/>
      <c r="C407" s="534"/>
      <c r="D407" s="534"/>
      <c r="E407" s="531"/>
      <c r="F407" s="534"/>
      <c r="G407" s="531"/>
      <c r="H407" s="534"/>
      <c r="I407" s="534"/>
      <c r="J407" s="531"/>
      <c r="K407" s="532"/>
      <c r="L407" s="606"/>
      <c r="M407" s="257"/>
      <c r="N407" s="257"/>
      <c r="O407" s="257"/>
      <c r="P407" s="257"/>
      <c r="Q407" s="257"/>
      <c r="R407" s="257"/>
      <c r="S407" s="257"/>
    </row>
    <row r="408" spans="1:19" ht="18" thickTop="1" thickBot="1">
      <c r="A408" s="518"/>
      <c r="B408" s="565"/>
      <c r="C408" s="539"/>
      <c r="D408" s="539"/>
      <c r="E408" s="545"/>
      <c r="F408" s="539"/>
      <c r="G408" s="545"/>
      <c r="H408" s="539">
        <f>SUM(H396:H407)</f>
        <v>50</v>
      </c>
      <c r="I408" s="539">
        <f>SUM(I396:I407)</f>
        <v>0</v>
      </c>
      <c r="J408" s="545"/>
      <c r="K408" s="518"/>
      <c r="L408" s="606"/>
      <c r="M408" s="257"/>
      <c r="N408" s="257"/>
      <c r="O408" s="257"/>
      <c r="P408" s="257"/>
      <c r="Q408" s="257"/>
      <c r="R408" s="257"/>
      <c r="S408" s="257"/>
    </row>
    <row r="409" spans="1:19" ht="18" thickTop="1" thickBot="1">
      <c r="A409" s="566"/>
      <c r="B409" s="567"/>
      <c r="C409" s="566"/>
      <c r="D409" s="566"/>
      <c r="E409" s="566"/>
      <c r="F409" s="541"/>
      <c r="G409" s="542"/>
      <c r="H409" s="543"/>
      <c r="I409" s="543"/>
      <c r="J409" s="543"/>
      <c r="K409" s="510"/>
      <c r="L409" s="606"/>
      <c r="M409" s="257"/>
      <c r="N409" s="257"/>
      <c r="O409" s="257"/>
      <c r="P409" s="257"/>
      <c r="Q409" s="257"/>
      <c r="R409" s="257"/>
      <c r="S409" s="257"/>
    </row>
    <row r="410" spans="1:19" ht="18" thickTop="1" thickBot="1">
      <c r="A410" s="511" t="s">
        <v>37</v>
      </c>
      <c r="B410" s="511"/>
      <c r="C410" s="511"/>
      <c r="D410" s="511"/>
      <c r="E410" s="511"/>
      <c r="F410" s="511"/>
      <c r="G410" s="511"/>
      <c r="H410" s="512" t="s">
        <v>280</v>
      </c>
      <c r="I410" s="513" t="s">
        <v>87</v>
      </c>
      <c r="J410" s="513"/>
      <c r="K410" s="513"/>
      <c r="L410" s="608">
        <v>25</v>
      </c>
      <c r="M410" s="257"/>
      <c r="N410" s="257"/>
      <c r="O410" s="257"/>
      <c r="P410" s="257"/>
      <c r="Q410" s="257"/>
      <c r="R410" s="257"/>
      <c r="S410" s="257"/>
    </row>
    <row r="411" spans="1:19" ht="18" thickTop="1" thickBot="1">
      <c r="A411" s="514" t="s">
        <v>39</v>
      </c>
      <c r="B411" s="515" t="s">
        <v>31</v>
      </c>
      <c r="C411" s="516" t="s">
        <v>17</v>
      </c>
      <c r="D411" s="516"/>
      <c r="E411" s="516"/>
      <c r="F411" s="516"/>
      <c r="G411" s="516"/>
      <c r="H411" s="517" t="s">
        <v>16</v>
      </c>
      <c r="I411" s="517"/>
      <c r="J411" s="517"/>
      <c r="K411" s="518"/>
      <c r="L411" s="606"/>
      <c r="M411" s="257"/>
      <c r="N411" s="257"/>
      <c r="O411" s="257"/>
      <c r="P411" s="257"/>
      <c r="Q411" s="257"/>
      <c r="R411" s="257"/>
      <c r="S411" s="257"/>
    </row>
    <row r="412" spans="1:19" ht="67.5" thickTop="1" thickBot="1">
      <c r="A412" s="514"/>
      <c r="B412" s="515"/>
      <c r="C412" s="519" t="s">
        <v>23</v>
      </c>
      <c r="D412" s="519" t="s">
        <v>24</v>
      </c>
      <c r="E412" s="520" t="s">
        <v>25</v>
      </c>
      <c r="F412" s="520" t="s">
        <v>40</v>
      </c>
      <c r="G412" s="521" t="s">
        <v>41</v>
      </c>
      <c r="H412" s="522" t="s">
        <v>16</v>
      </c>
      <c r="I412" s="522" t="s">
        <v>42</v>
      </c>
      <c r="J412" s="522" t="s">
        <v>43</v>
      </c>
      <c r="K412" s="522" t="s">
        <v>44</v>
      </c>
      <c r="L412" s="606"/>
      <c r="M412" s="257"/>
      <c r="N412" s="257"/>
      <c r="O412" s="257"/>
      <c r="P412" s="257"/>
      <c r="Q412" s="257"/>
      <c r="R412" s="257"/>
      <c r="S412" s="257"/>
    </row>
    <row r="413" spans="1:19" ht="18" thickTop="1" thickBot="1">
      <c r="A413" s="523">
        <v>2</v>
      </c>
      <c r="B413" s="524">
        <v>45499</v>
      </c>
      <c r="C413" s="533"/>
      <c r="D413" s="533"/>
      <c r="E413" s="526">
        <f t="shared" ref="E413:E422" si="78">C413+D413</f>
        <v>0</v>
      </c>
      <c r="F413" s="533"/>
      <c r="G413" s="526"/>
      <c r="H413" s="533">
        <v>5</v>
      </c>
      <c r="I413" s="533"/>
      <c r="J413" s="526">
        <f>H413</f>
        <v>5</v>
      </c>
      <c r="K413" s="527"/>
      <c r="L413" s="606"/>
      <c r="M413" s="257"/>
      <c r="N413" s="257"/>
      <c r="O413" s="257"/>
      <c r="P413" s="257"/>
      <c r="Q413" s="257"/>
      <c r="R413" s="257"/>
      <c r="S413" s="257"/>
    </row>
    <row r="414" spans="1:19" ht="18" thickTop="1" thickBot="1">
      <c r="A414" s="528">
        <v>3</v>
      </c>
      <c r="B414" s="529">
        <v>45534</v>
      </c>
      <c r="C414" s="534"/>
      <c r="D414" s="534"/>
      <c r="E414" s="531">
        <f t="shared" si="78"/>
        <v>0</v>
      </c>
      <c r="F414" s="534"/>
      <c r="G414" s="531">
        <f>G413+E414-F414</f>
        <v>0</v>
      </c>
      <c r="H414" s="534">
        <v>5</v>
      </c>
      <c r="I414" s="534"/>
      <c r="J414" s="531">
        <f t="shared" ref="J414:J422" si="79">J413+H414-I414</f>
        <v>10</v>
      </c>
      <c r="K414" s="532"/>
      <c r="L414" s="606"/>
      <c r="M414" s="257"/>
      <c r="N414" s="257"/>
      <c r="O414" s="257"/>
      <c r="P414" s="257"/>
      <c r="Q414" s="257"/>
      <c r="R414" s="257"/>
      <c r="S414" s="257"/>
    </row>
    <row r="415" spans="1:19" ht="18" thickTop="1" thickBot="1">
      <c r="A415" s="523">
        <v>4</v>
      </c>
      <c r="B415" s="524">
        <v>45562</v>
      </c>
      <c r="C415" s="533"/>
      <c r="D415" s="533"/>
      <c r="E415" s="526">
        <f t="shared" si="78"/>
        <v>0</v>
      </c>
      <c r="F415" s="533"/>
      <c r="G415" s="526">
        <f t="shared" ref="G415:G422" si="80">G414+E415-F415</f>
        <v>0</v>
      </c>
      <c r="H415" s="533">
        <v>5</v>
      </c>
      <c r="I415" s="533"/>
      <c r="J415" s="526">
        <f t="shared" si="79"/>
        <v>15</v>
      </c>
      <c r="K415" s="527"/>
      <c r="L415" s="606"/>
      <c r="M415" s="257"/>
      <c r="N415" s="257"/>
      <c r="O415" s="257"/>
      <c r="P415" s="257"/>
      <c r="Q415" s="257"/>
      <c r="R415" s="257"/>
      <c r="S415" s="257"/>
    </row>
    <row r="416" spans="1:19" ht="18" thickTop="1" thickBot="1">
      <c r="A416" s="528">
        <v>5</v>
      </c>
      <c r="B416" s="529">
        <v>45589</v>
      </c>
      <c r="C416" s="534"/>
      <c r="D416" s="534"/>
      <c r="E416" s="531">
        <f t="shared" si="78"/>
        <v>0</v>
      </c>
      <c r="F416" s="534"/>
      <c r="G416" s="531">
        <f t="shared" si="80"/>
        <v>0</v>
      </c>
      <c r="H416" s="534">
        <v>5</v>
      </c>
      <c r="I416" s="534"/>
      <c r="J416" s="531">
        <f t="shared" si="79"/>
        <v>20</v>
      </c>
      <c r="K416" s="532"/>
      <c r="L416" s="606"/>
      <c r="M416" s="257"/>
      <c r="N416" s="257"/>
      <c r="O416" s="257"/>
      <c r="P416" s="257"/>
      <c r="Q416" s="257"/>
      <c r="R416" s="257"/>
      <c r="S416" s="257"/>
    </row>
    <row r="417" spans="1:19" ht="18" thickTop="1" thickBot="1">
      <c r="A417" s="523">
        <v>6</v>
      </c>
      <c r="B417" s="524">
        <v>45625</v>
      </c>
      <c r="C417" s="533"/>
      <c r="D417" s="533"/>
      <c r="E417" s="526">
        <f t="shared" si="78"/>
        <v>0</v>
      </c>
      <c r="F417" s="533"/>
      <c r="G417" s="526">
        <f t="shared" si="80"/>
        <v>0</v>
      </c>
      <c r="H417" s="533">
        <v>5</v>
      </c>
      <c r="I417" s="533"/>
      <c r="J417" s="526">
        <f t="shared" si="79"/>
        <v>25</v>
      </c>
      <c r="K417" s="527"/>
      <c r="L417" s="606"/>
      <c r="M417" s="257"/>
      <c r="N417" s="257"/>
      <c r="O417" s="257"/>
      <c r="P417" s="257"/>
      <c r="Q417" s="257"/>
      <c r="R417" s="257"/>
      <c r="S417" s="257"/>
    </row>
    <row r="418" spans="1:19" ht="18" thickTop="1" thickBot="1">
      <c r="A418" s="528">
        <v>7</v>
      </c>
      <c r="B418" s="529">
        <v>45653</v>
      </c>
      <c r="C418" s="534">
        <v>200</v>
      </c>
      <c r="D418" s="534">
        <v>30</v>
      </c>
      <c r="E418" s="531">
        <f t="shared" si="78"/>
        <v>230</v>
      </c>
      <c r="F418" s="534"/>
      <c r="G418" s="531">
        <f t="shared" si="80"/>
        <v>230</v>
      </c>
      <c r="H418" s="534">
        <v>5</v>
      </c>
      <c r="I418" s="534"/>
      <c r="J418" s="531">
        <f t="shared" si="79"/>
        <v>30</v>
      </c>
      <c r="K418" s="532"/>
      <c r="L418" s="606"/>
      <c r="M418" s="257"/>
      <c r="N418" s="257"/>
      <c r="O418" s="257"/>
      <c r="P418" s="257"/>
      <c r="Q418" s="257"/>
      <c r="R418" s="257"/>
      <c r="S418" s="257"/>
    </row>
    <row r="419" spans="1:19" ht="18" thickTop="1" thickBot="1">
      <c r="A419" s="523">
        <v>8</v>
      </c>
      <c r="B419" s="524">
        <v>45688</v>
      </c>
      <c r="C419" s="533"/>
      <c r="D419" s="533"/>
      <c r="E419" s="526">
        <f t="shared" si="78"/>
        <v>0</v>
      </c>
      <c r="F419" s="533">
        <v>10</v>
      </c>
      <c r="G419" s="526">
        <f t="shared" si="80"/>
        <v>220</v>
      </c>
      <c r="H419" s="533">
        <v>5</v>
      </c>
      <c r="I419" s="533"/>
      <c r="J419" s="526">
        <f t="shared" si="79"/>
        <v>35</v>
      </c>
      <c r="K419" s="527"/>
      <c r="L419" s="606"/>
      <c r="M419" s="257"/>
      <c r="N419" s="257"/>
      <c r="O419" s="257"/>
      <c r="P419" s="257"/>
      <c r="Q419" s="257"/>
      <c r="R419" s="257"/>
      <c r="S419" s="257"/>
    </row>
    <row r="420" spans="1:19" ht="18" thickTop="1" thickBot="1">
      <c r="A420" s="528">
        <v>9</v>
      </c>
      <c r="B420" s="529">
        <v>45691</v>
      </c>
      <c r="C420" s="534"/>
      <c r="D420" s="534"/>
      <c r="E420" s="531">
        <f t="shared" si="78"/>
        <v>0</v>
      </c>
      <c r="F420" s="534">
        <v>10</v>
      </c>
      <c r="G420" s="531">
        <f t="shared" si="80"/>
        <v>210</v>
      </c>
      <c r="H420" s="534">
        <v>5</v>
      </c>
      <c r="I420" s="534"/>
      <c r="J420" s="531">
        <f t="shared" si="79"/>
        <v>40</v>
      </c>
      <c r="K420" s="532"/>
      <c r="L420" s="606"/>
      <c r="M420" s="257"/>
      <c r="N420" s="257"/>
      <c r="O420" s="257"/>
      <c r="P420" s="257"/>
      <c r="Q420" s="257"/>
      <c r="R420" s="257"/>
      <c r="S420" s="257"/>
    </row>
    <row r="421" spans="1:19" ht="18" thickTop="1" thickBot="1">
      <c r="A421" s="523">
        <v>10</v>
      </c>
      <c r="B421" s="524">
        <v>45747</v>
      </c>
      <c r="C421" s="533">
        <v>200</v>
      </c>
      <c r="D421" s="533">
        <v>30</v>
      </c>
      <c r="E421" s="526">
        <f t="shared" si="78"/>
        <v>230</v>
      </c>
      <c r="F421" s="533">
        <v>210</v>
      </c>
      <c r="G421" s="526">
        <f t="shared" si="80"/>
        <v>230</v>
      </c>
      <c r="H421" s="533">
        <v>5</v>
      </c>
      <c r="I421" s="533"/>
      <c r="J421" s="526">
        <f t="shared" si="79"/>
        <v>45</v>
      </c>
      <c r="K421" s="527"/>
      <c r="L421" s="606"/>
      <c r="M421" s="257"/>
      <c r="N421" s="257"/>
      <c r="O421" s="257"/>
      <c r="P421" s="257"/>
      <c r="Q421" s="257"/>
      <c r="R421" s="257"/>
      <c r="S421" s="257"/>
    </row>
    <row r="422" spans="1:19" ht="18" thickTop="1" thickBot="1">
      <c r="A422" s="528">
        <v>11</v>
      </c>
      <c r="B422" s="529">
        <v>45777</v>
      </c>
      <c r="C422" s="534"/>
      <c r="D422" s="534"/>
      <c r="E422" s="531">
        <f t="shared" si="78"/>
        <v>0</v>
      </c>
      <c r="F422" s="534">
        <v>10</v>
      </c>
      <c r="G422" s="531">
        <f t="shared" si="80"/>
        <v>220</v>
      </c>
      <c r="H422" s="534">
        <v>5</v>
      </c>
      <c r="I422" s="534"/>
      <c r="J422" s="531">
        <f t="shared" si="79"/>
        <v>50</v>
      </c>
      <c r="K422" s="532"/>
      <c r="L422" s="606"/>
      <c r="M422" s="257"/>
      <c r="N422" s="257"/>
      <c r="O422" s="257"/>
      <c r="P422" s="257"/>
      <c r="Q422" s="257"/>
      <c r="R422" s="257"/>
      <c r="S422" s="257"/>
    </row>
    <row r="423" spans="1:19" ht="18" thickTop="1" thickBot="1">
      <c r="A423" s="523">
        <v>12</v>
      </c>
      <c r="B423" s="524"/>
      <c r="C423" s="533"/>
      <c r="D423" s="533"/>
      <c r="E423" s="526"/>
      <c r="F423" s="533"/>
      <c r="G423" s="526"/>
      <c r="H423" s="533"/>
      <c r="I423" s="533"/>
      <c r="J423" s="526"/>
      <c r="K423" s="527"/>
      <c r="L423" s="606"/>
      <c r="M423" s="257"/>
      <c r="N423" s="257"/>
      <c r="O423" s="257"/>
      <c r="P423" s="257"/>
      <c r="Q423" s="257"/>
      <c r="R423" s="257"/>
      <c r="S423" s="257"/>
    </row>
    <row r="424" spans="1:19" ht="18" thickTop="1" thickBot="1">
      <c r="A424" s="518"/>
      <c r="B424" s="565"/>
      <c r="C424" s="539"/>
      <c r="D424" s="539"/>
      <c r="E424" s="545"/>
      <c r="F424" s="539"/>
      <c r="G424" s="545"/>
      <c r="H424" s="539">
        <f>SUM(H413:H423)</f>
        <v>50</v>
      </c>
      <c r="I424" s="539">
        <f>SUM(I413:I423)</f>
        <v>0</v>
      </c>
      <c r="J424" s="545"/>
      <c r="K424" s="518"/>
      <c r="L424" s="606"/>
      <c r="M424" s="257"/>
      <c r="N424" s="257"/>
      <c r="O424" s="257"/>
      <c r="P424" s="257"/>
      <c r="Q424" s="257"/>
      <c r="R424" s="257"/>
      <c r="S424" s="257"/>
    </row>
    <row r="425" spans="1:19" ht="17.5" thickTop="1">
      <c r="A425" s="566" t="s">
        <v>37</v>
      </c>
      <c r="B425" s="568"/>
      <c r="C425" s="566"/>
      <c r="D425" s="566"/>
      <c r="E425" s="566"/>
      <c r="F425" s="541"/>
      <c r="G425" s="542" t="s">
        <v>38</v>
      </c>
      <c r="H425" s="569"/>
      <c r="I425" s="569"/>
      <c r="J425" s="569"/>
      <c r="K425" s="510"/>
      <c r="L425" s="606"/>
      <c r="M425" s="257"/>
      <c r="N425" s="257"/>
      <c r="O425" s="257"/>
      <c r="P425" s="257"/>
      <c r="Q425" s="257"/>
      <c r="R425" s="257"/>
      <c r="S425" s="257"/>
    </row>
    <row r="426" spans="1:19" ht="17.5" thickBot="1">
      <c r="A426" s="510"/>
      <c r="B426" s="566"/>
      <c r="C426" s="510"/>
      <c r="D426" s="510"/>
      <c r="E426" s="510"/>
      <c r="F426" s="510"/>
      <c r="G426" s="510"/>
      <c r="H426" s="510"/>
      <c r="I426" s="510"/>
      <c r="J426" s="570">
        <v>26</v>
      </c>
      <c r="K426" s="510"/>
      <c r="L426" s="606"/>
      <c r="M426" s="257"/>
      <c r="N426" s="257"/>
      <c r="O426" s="257"/>
      <c r="P426" s="257"/>
      <c r="Q426" s="257"/>
      <c r="R426" s="257"/>
      <c r="S426" s="257"/>
    </row>
    <row r="427" spans="1:19" ht="17.5" thickBot="1">
      <c r="A427" s="571" t="s">
        <v>39</v>
      </c>
      <c r="B427" s="510"/>
      <c r="C427" s="572" t="s">
        <v>17</v>
      </c>
      <c r="D427" s="573"/>
      <c r="E427" s="573"/>
      <c r="F427" s="573"/>
      <c r="G427" s="574"/>
      <c r="H427" s="575" t="s">
        <v>16</v>
      </c>
      <c r="I427" s="576"/>
      <c r="J427" s="577"/>
      <c r="K427" s="578"/>
      <c r="L427" s="606"/>
      <c r="M427" s="257"/>
      <c r="N427" s="257"/>
      <c r="O427" s="257"/>
      <c r="P427" s="257"/>
      <c r="Q427" s="257"/>
      <c r="R427" s="257"/>
      <c r="S427" s="257"/>
    </row>
    <row r="428" spans="1:19" ht="67" thickBot="1">
      <c r="A428" s="579"/>
      <c r="B428" s="580" t="s">
        <v>31</v>
      </c>
      <c r="C428" s="581" t="s">
        <v>23</v>
      </c>
      <c r="D428" s="582" t="s">
        <v>24</v>
      </c>
      <c r="E428" s="583" t="s">
        <v>25</v>
      </c>
      <c r="F428" s="583" t="s">
        <v>40</v>
      </c>
      <c r="G428" s="584" t="s">
        <v>41</v>
      </c>
      <c r="H428" s="585" t="s">
        <v>16</v>
      </c>
      <c r="I428" s="586" t="s">
        <v>42</v>
      </c>
      <c r="J428" s="587" t="s">
        <v>43</v>
      </c>
      <c r="K428" s="588" t="s">
        <v>44</v>
      </c>
      <c r="L428" s="606"/>
      <c r="M428" s="257"/>
      <c r="N428" s="257"/>
      <c r="O428" s="257"/>
      <c r="P428" s="257"/>
      <c r="Q428" s="257"/>
      <c r="R428" s="257"/>
      <c r="S428" s="257"/>
    </row>
    <row r="429" spans="1:19" ht="17.5" thickBot="1">
      <c r="A429" s="589">
        <v>1</v>
      </c>
      <c r="B429" s="590"/>
      <c r="C429" s="591"/>
      <c r="D429" s="591"/>
      <c r="E429" s="592"/>
      <c r="F429" s="591"/>
      <c r="G429" s="593"/>
      <c r="H429" s="591"/>
      <c r="I429" s="591"/>
      <c r="J429" s="593"/>
      <c r="K429" s="594"/>
      <c r="L429" s="606"/>
      <c r="M429" s="257"/>
      <c r="N429" s="257"/>
      <c r="O429" s="257"/>
      <c r="P429" s="257"/>
      <c r="Q429" s="257"/>
      <c r="R429" s="257"/>
      <c r="S429" s="257"/>
    </row>
    <row r="430" spans="1:19">
      <c r="A430" s="595">
        <v>2</v>
      </c>
      <c r="B430" s="596">
        <v>45499</v>
      </c>
      <c r="C430" s="597"/>
      <c r="D430" s="597"/>
      <c r="E430" s="592"/>
      <c r="F430" s="597"/>
      <c r="G430" s="593"/>
      <c r="H430" s="597"/>
      <c r="I430" s="597"/>
      <c r="J430" s="593"/>
      <c r="K430" s="594"/>
      <c r="L430" s="606"/>
      <c r="M430" s="257"/>
      <c r="N430" s="257"/>
      <c r="O430" s="257"/>
      <c r="P430" s="257"/>
      <c r="Q430" s="257"/>
      <c r="R430" s="257"/>
      <c r="S430" s="257"/>
    </row>
    <row r="431" spans="1:19">
      <c r="A431" s="595">
        <v>3</v>
      </c>
      <c r="B431" s="596">
        <v>45534</v>
      </c>
      <c r="C431" s="597"/>
      <c r="D431" s="597"/>
      <c r="E431" s="592"/>
      <c r="F431" s="597"/>
      <c r="G431" s="593"/>
      <c r="H431" s="597"/>
      <c r="I431" s="597"/>
      <c r="J431" s="593"/>
      <c r="K431" s="594"/>
      <c r="L431" s="606"/>
      <c r="M431" s="257"/>
      <c r="N431" s="257"/>
      <c r="O431" s="257"/>
      <c r="P431" s="257"/>
      <c r="Q431" s="257"/>
      <c r="R431" s="257"/>
      <c r="S431" s="257"/>
    </row>
    <row r="432" spans="1:19">
      <c r="A432" s="595">
        <v>4</v>
      </c>
      <c r="B432" s="596">
        <v>45562</v>
      </c>
      <c r="C432" s="597"/>
      <c r="D432" s="597"/>
      <c r="E432" s="592"/>
      <c r="F432" s="593"/>
      <c r="G432" s="593"/>
      <c r="H432" s="597"/>
      <c r="I432" s="597"/>
      <c r="J432" s="593"/>
      <c r="K432" s="594"/>
      <c r="L432" s="606"/>
      <c r="M432" s="257"/>
      <c r="N432" s="257"/>
      <c r="O432" s="257"/>
      <c r="P432" s="257"/>
      <c r="Q432" s="257"/>
      <c r="R432" s="257"/>
      <c r="S432" s="257"/>
    </row>
    <row r="433" spans="1:19">
      <c r="A433" s="595">
        <v>5</v>
      </c>
      <c r="B433" s="596">
        <v>45589</v>
      </c>
      <c r="C433" s="597"/>
      <c r="D433" s="597"/>
      <c r="E433" s="592"/>
      <c r="F433" s="593"/>
      <c r="G433" s="593"/>
      <c r="H433" s="597"/>
      <c r="I433" s="597"/>
      <c r="J433" s="593"/>
      <c r="K433" s="598"/>
      <c r="L433" s="606"/>
      <c r="M433" s="257"/>
      <c r="N433" s="257"/>
      <c r="O433" s="257"/>
      <c r="P433" s="257"/>
      <c r="Q433" s="257"/>
      <c r="R433" s="257"/>
      <c r="S433" s="257"/>
    </row>
    <row r="434" spans="1:19">
      <c r="A434" s="595">
        <v>6</v>
      </c>
      <c r="B434" s="596">
        <v>45625</v>
      </c>
      <c r="C434" s="597"/>
      <c r="D434" s="597"/>
      <c r="E434" s="599"/>
      <c r="F434" s="597"/>
      <c r="G434" s="593"/>
      <c r="H434" s="597"/>
      <c r="I434" s="597"/>
      <c r="J434" s="593"/>
      <c r="K434" s="598"/>
      <c r="L434" s="606"/>
      <c r="M434" s="257"/>
      <c r="N434" s="257"/>
      <c r="O434" s="257"/>
      <c r="P434" s="257"/>
      <c r="Q434" s="257"/>
      <c r="R434" s="257"/>
      <c r="S434" s="257"/>
    </row>
    <row r="435" spans="1:19">
      <c r="A435" s="595">
        <v>7</v>
      </c>
      <c r="B435" s="596">
        <v>45653</v>
      </c>
      <c r="C435" s="597"/>
      <c r="D435" s="597"/>
      <c r="E435" s="599"/>
      <c r="F435" s="597"/>
      <c r="G435" s="593"/>
      <c r="H435" s="597"/>
      <c r="I435" s="597"/>
      <c r="J435" s="593"/>
      <c r="K435" s="598"/>
      <c r="L435" s="606"/>
      <c r="M435" s="257"/>
      <c r="N435" s="257"/>
      <c r="O435" s="257"/>
      <c r="P435" s="257"/>
      <c r="Q435" s="257"/>
      <c r="R435" s="257"/>
      <c r="S435" s="257"/>
    </row>
    <row r="436" spans="1:19">
      <c r="A436" s="595">
        <v>8</v>
      </c>
      <c r="B436" s="596">
        <v>45688</v>
      </c>
      <c r="C436" s="597"/>
      <c r="D436" s="597"/>
      <c r="E436" s="599"/>
      <c r="F436" s="597"/>
      <c r="G436" s="593"/>
      <c r="H436" s="597"/>
      <c r="I436" s="597"/>
      <c r="J436" s="593"/>
      <c r="K436" s="598"/>
      <c r="L436" s="606"/>
      <c r="M436" s="257"/>
      <c r="N436" s="257"/>
      <c r="O436" s="257"/>
      <c r="P436" s="257"/>
      <c r="Q436" s="257"/>
      <c r="R436" s="257"/>
      <c r="S436" s="257"/>
    </row>
    <row r="437" spans="1:19">
      <c r="A437" s="595">
        <v>9</v>
      </c>
      <c r="B437" s="596">
        <v>45691</v>
      </c>
      <c r="C437" s="597"/>
      <c r="D437" s="597"/>
      <c r="E437" s="599"/>
      <c r="F437" s="597"/>
      <c r="G437" s="593"/>
      <c r="H437" s="597"/>
      <c r="I437" s="597"/>
      <c r="J437" s="593"/>
      <c r="K437" s="598"/>
      <c r="L437" s="606"/>
      <c r="M437" s="257"/>
      <c r="N437" s="257"/>
      <c r="O437" s="257"/>
      <c r="P437" s="257"/>
      <c r="Q437" s="257"/>
      <c r="R437" s="257"/>
      <c r="S437" s="257"/>
    </row>
    <row r="438" spans="1:19">
      <c r="A438" s="595">
        <v>10</v>
      </c>
      <c r="B438" s="596">
        <v>45747</v>
      </c>
      <c r="C438" s="597"/>
      <c r="D438" s="597"/>
      <c r="E438" s="599"/>
      <c r="F438" s="597"/>
      <c r="G438" s="593"/>
      <c r="H438" s="597"/>
      <c r="I438" s="597"/>
      <c r="J438" s="593"/>
      <c r="K438" s="598"/>
      <c r="L438" s="606"/>
      <c r="M438" s="257"/>
      <c r="N438" s="257"/>
      <c r="O438" s="257"/>
      <c r="P438" s="257"/>
      <c r="Q438" s="257"/>
      <c r="R438" s="257"/>
      <c r="S438" s="257"/>
    </row>
    <row r="439" spans="1:19">
      <c r="A439" s="595">
        <v>11</v>
      </c>
      <c r="B439" s="596">
        <v>45777</v>
      </c>
      <c r="C439" s="597"/>
      <c r="D439" s="597"/>
      <c r="E439" s="599"/>
      <c r="F439" s="597"/>
      <c r="G439" s="593"/>
      <c r="H439" s="597"/>
      <c r="I439" s="597"/>
      <c r="J439" s="593"/>
      <c r="K439" s="598"/>
      <c r="L439" s="606"/>
      <c r="M439" s="257"/>
      <c r="N439" s="257"/>
      <c r="O439" s="257"/>
      <c r="P439" s="257"/>
      <c r="Q439" s="257"/>
      <c r="R439" s="257"/>
      <c r="S439" s="257"/>
    </row>
    <row r="440" spans="1:19">
      <c r="A440" s="595">
        <v>12</v>
      </c>
      <c r="B440" s="596"/>
      <c r="C440" s="597"/>
      <c r="D440" s="597"/>
      <c r="E440" s="599"/>
      <c r="F440" s="597"/>
      <c r="G440" s="593"/>
      <c r="H440" s="597"/>
      <c r="I440" s="597"/>
      <c r="J440" s="593"/>
      <c r="K440" s="598"/>
      <c r="L440" s="606"/>
      <c r="M440" s="257"/>
      <c r="N440" s="257"/>
      <c r="O440" s="257"/>
      <c r="P440" s="257"/>
      <c r="Q440" s="257"/>
      <c r="R440" s="257"/>
      <c r="S440" s="257"/>
    </row>
    <row r="441" spans="1:19">
      <c r="A441" s="595"/>
      <c r="B441" s="596"/>
      <c r="C441" s="597"/>
      <c r="D441" s="597"/>
      <c r="E441" s="599"/>
      <c r="F441" s="597"/>
      <c r="G441" s="593"/>
      <c r="H441" s="600">
        <f>SUM(H429:H440)</f>
        <v>0</v>
      </c>
      <c r="I441" s="597"/>
      <c r="J441" s="593"/>
      <c r="K441" s="601"/>
      <c r="L441" s="606"/>
      <c r="M441" s="257"/>
      <c r="N441" s="257"/>
      <c r="O441" s="257"/>
      <c r="P441" s="257"/>
      <c r="Q441" s="257"/>
      <c r="R441" s="257"/>
      <c r="S441" s="257"/>
    </row>
    <row r="442" spans="1:19">
      <c r="A442" s="566" t="s">
        <v>37</v>
      </c>
      <c r="B442" s="602"/>
      <c r="C442" s="566"/>
      <c r="D442" s="566"/>
      <c r="E442" s="566"/>
      <c r="F442" s="541"/>
      <c r="G442" s="542" t="s">
        <v>38</v>
      </c>
      <c r="H442" s="569"/>
      <c r="I442" s="569"/>
      <c r="J442" s="569"/>
      <c r="K442" s="510"/>
      <c r="L442" s="606"/>
      <c r="M442" s="257"/>
      <c r="N442" s="257"/>
      <c r="O442" s="257"/>
      <c r="P442" s="257"/>
      <c r="Q442" s="257"/>
      <c r="R442" s="257"/>
      <c r="S442" s="257"/>
    </row>
    <row r="443" spans="1:19" ht="17.5" thickBot="1">
      <c r="A443" s="510"/>
      <c r="B443" s="566"/>
      <c r="C443" s="510"/>
      <c r="D443" s="510"/>
      <c r="E443" s="510"/>
      <c r="F443" s="510"/>
      <c r="G443" s="510"/>
      <c r="H443" s="510"/>
      <c r="I443" s="510"/>
      <c r="J443" s="570">
        <v>27</v>
      </c>
      <c r="K443" s="510"/>
      <c r="L443" s="606"/>
      <c r="M443" s="257"/>
      <c r="N443" s="257"/>
      <c r="O443" s="257"/>
      <c r="P443" s="257"/>
      <c r="Q443" s="257"/>
      <c r="R443" s="257"/>
      <c r="S443" s="257"/>
    </row>
    <row r="444" spans="1:19" ht="17.5" thickBot="1">
      <c r="A444" s="571" t="s">
        <v>39</v>
      </c>
      <c r="B444" s="510"/>
      <c r="C444" s="572" t="s">
        <v>17</v>
      </c>
      <c r="D444" s="573"/>
      <c r="E444" s="573"/>
      <c r="F444" s="573"/>
      <c r="G444" s="574"/>
      <c r="H444" s="575" t="s">
        <v>16</v>
      </c>
      <c r="I444" s="576"/>
      <c r="J444" s="577"/>
      <c r="K444" s="578"/>
      <c r="L444" s="606"/>
      <c r="M444" s="257"/>
      <c r="N444" s="257"/>
      <c r="O444" s="257"/>
      <c r="P444" s="257"/>
      <c r="Q444" s="257"/>
      <c r="R444" s="257"/>
      <c r="S444" s="257"/>
    </row>
    <row r="445" spans="1:19" ht="67" thickBot="1">
      <c r="A445" s="579"/>
      <c r="B445" s="580" t="s">
        <v>31</v>
      </c>
      <c r="C445" s="581" t="s">
        <v>23</v>
      </c>
      <c r="D445" s="582" t="s">
        <v>24</v>
      </c>
      <c r="E445" s="583" t="s">
        <v>25</v>
      </c>
      <c r="F445" s="583" t="s">
        <v>40</v>
      </c>
      <c r="G445" s="584" t="s">
        <v>41</v>
      </c>
      <c r="H445" s="585" t="s">
        <v>16</v>
      </c>
      <c r="I445" s="586" t="s">
        <v>42</v>
      </c>
      <c r="J445" s="587" t="s">
        <v>43</v>
      </c>
      <c r="K445" s="588" t="s">
        <v>44</v>
      </c>
      <c r="L445" s="606"/>
      <c r="M445" s="257"/>
      <c r="N445" s="257"/>
      <c r="O445" s="257"/>
      <c r="P445" s="257"/>
      <c r="Q445" s="257"/>
      <c r="R445" s="257"/>
      <c r="S445" s="257"/>
    </row>
    <row r="446" spans="1:19" ht="17.5" thickBot="1">
      <c r="A446" s="589">
        <v>1</v>
      </c>
      <c r="B446" s="590"/>
      <c r="C446" s="591"/>
      <c r="D446" s="591"/>
      <c r="E446" s="592"/>
      <c r="F446" s="591"/>
      <c r="G446" s="593"/>
      <c r="H446" s="591"/>
      <c r="I446" s="591"/>
      <c r="J446" s="593"/>
      <c r="K446" s="594"/>
      <c r="L446" s="606"/>
      <c r="M446" s="257"/>
      <c r="N446" s="257"/>
      <c r="O446" s="257"/>
      <c r="P446" s="257"/>
      <c r="Q446" s="257"/>
      <c r="R446" s="257"/>
      <c r="S446" s="257"/>
    </row>
    <row r="447" spans="1:19">
      <c r="A447" s="595">
        <v>2</v>
      </c>
      <c r="B447" s="596">
        <v>45499</v>
      </c>
      <c r="C447" s="597"/>
      <c r="D447" s="597"/>
      <c r="E447" s="592"/>
      <c r="F447" s="597"/>
      <c r="G447" s="593"/>
      <c r="H447" s="597"/>
      <c r="I447" s="597"/>
      <c r="J447" s="593"/>
      <c r="K447" s="594"/>
      <c r="L447" s="606"/>
      <c r="M447" s="257"/>
      <c r="N447" s="257"/>
      <c r="O447" s="257"/>
      <c r="P447" s="257"/>
      <c r="Q447" s="257"/>
      <c r="R447" s="257"/>
      <c r="S447" s="257"/>
    </row>
    <row r="448" spans="1:19">
      <c r="A448" s="595">
        <v>3</v>
      </c>
      <c r="B448" s="596">
        <v>45534</v>
      </c>
      <c r="C448" s="597"/>
      <c r="D448" s="597"/>
      <c r="E448" s="592"/>
      <c r="F448" s="597"/>
      <c r="G448" s="593"/>
      <c r="H448" s="597"/>
      <c r="I448" s="597"/>
      <c r="J448" s="593"/>
      <c r="K448" s="594"/>
      <c r="L448" s="606"/>
      <c r="M448" s="257"/>
      <c r="N448" s="257"/>
      <c r="O448" s="257"/>
      <c r="P448" s="257"/>
      <c r="Q448" s="257"/>
      <c r="R448" s="257"/>
      <c r="S448" s="257"/>
    </row>
    <row r="449" spans="1:19">
      <c r="A449" s="595">
        <v>4</v>
      </c>
      <c r="B449" s="596">
        <v>45562</v>
      </c>
      <c r="C449" s="597"/>
      <c r="D449" s="597"/>
      <c r="E449" s="592"/>
      <c r="F449" s="597"/>
      <c r="G449" s="593"/>
      <c r="H449" s="597"/>
      <c r="I449" s="597"/>
      <c r="J449" s="593"/>
      <c r="K449" s="594"/>
      <c r="L449" s="606"/>
      <c r="M449" s="257"/>
      <c r="N449" s="257"/>
      <c r="O449" s="257"/>
      <c r="P449" s="257"/>
      <c r="Q449" s="257"/>
      <c r="R449" s="257"/>
      <c r="S449" s="257"/>
    </row>
    <row r="450" spans="1:19">
      <c r="A450" s="595">
        <v>5</v>
      </c>
      <c r="B450" s="596">
        <v>45589</v>
      </c>
      <c r="C450" s="597"/>
      <c r="D450" s="597"/>
      <c r="E450" s="599"/>
      <c r="F450" s="597"/>
      <c r="G450" s="593"/>
      <c r="H450" s="597"/>
      <c r="I450" s="597"/>
      <c r="J450" s="593"/>
      <c r="K450" s="598"/>
      <c r="L450" s="606"/>
      <c r="M450" s="257"/>
      <c r="N450" s="257"/>
      <c r="O450" s="257"/>
      <c r="P450" s="257"/>
      <c r="Q450" s="257"/>
      <c r="R450" s="257"/>
      <c r="S450" s="257"/>
    </row>
    <row r="451" spans="1:19">
      <c r="A451" s="595">
        <v>6</v>
      </c>
      <c r="B451" s="596">
        <v>45625</v>
      </c>
      <c r="C451" s="597"/>
      <c r="D451" s="597"/>
      <c r="E451" s="599"/>
      <c r="F451" s="597"/>
      <c r="G451" s="593"/>
      <c r="H451" s="597"/>
      <c r="I451" s="597"/>
      <c r="J451" s="593"/>
      <c r="K451" s="598"/>
      <c r="L451" s="606"/>
      <c r="M451" s="257"/>
      <c r="N451" s="257"/>
      <c r="O451" s="257"/>
      <c r="P451" s="257"/>
      <c r="Q451" s="257"/>
      <c r="R451" s="257"/>
      <c r="S451" s="257"/>
    </row>
    <row r="452" spans="1:19">
      <c r="A452" s="595">
        <v>7</v>
      </c>
      <c r="B452" s="596">
        <v>45653</v>
      </c>
      <c r="C452" s="597"/>
      <c r="D452" s="597"/>
      <c r="E452" s="599"/>
      <c r="F452" s="597"/>
      <c r="G452" s="593"/>
      <c r="H452" s="597"/>
      <c r="I452" s="597"/>
      <c r="J452" s="593"/>
      <c r="K452" s="598"/>
      <c r="L452" s="606"/>
      <c r="M452" s="257"/>
      <c r="N452" s="257"/>
      <c r="O452" s="257"/>
      <c r="P452" s="257"/>
      <c r="Q452" s="257"/>
      <c r="R452" s="257"/>
      <c r="S452" s="257"/>
    </row>
    <row r="453" spans="1:19">
      <c r="A453" s="595">
        <v>8</v>
      </c>
      <c r="B453" s="596">
        <v>45688</v>
      </c>
      <c r="C453" s="597"/>
      <c r="D453" s="597"/>
      <c r="E453" s="599"/>
      <c r="F453" s="597"/>
      <c r="G453" s="593"/>
      <c r="H453" s="597"/>
      <c r="I453" s="597"/>
      <c r="J453" s="593"/>
      <c r="K453" s="598"/>
      <c r="L453" s="606"/>
      <c r="M453" s="257"/>
      <c r="N453" s="257"/>
      <c r="O453" s="257"/>
      <c r="P453" s="257"/>
      <c r="Q453" s="257"/>
      <c r="R453" s="257"/>
      <c r="S453" s="257"/>
    </row>
    <row r="454" spans="1:19">
      <c r="A454" s="595">
        <v>9</v>
      </c>
      <c r="B454" s="596">
        <v>45691</v>
      </c>
      <c r="C454" s="597"/>
      <c r="D454" s="597"/>
      <c r="E454" s="599"/>
      <c r="F454" s="597"/>
      <c r="G454" s="593"/>
      <c r="H454" s="597"/>
      <c r="I454" s="597"/>
      <c r="J454" s="593"/>
      <c r="K454" s="598"/>
      <c r="L454" s="606"/>
      <c r="M454" s="257"/>
      <c r="N454" s="257"/>
      <c r="O454" s="257"/>
      <c r="P454" s="257"/>
      <c r="Q454" s="257"/>
      <c r="R454" s="257"/>
      <c r="S454" s="257"/>
    </row>
    <row r="455" spans="1:19">
      <c r="A455" s="595">
        <v>10</v>
      </c>
      <c r="B455" s="596">
        <v>45747</v>
      </c>
      <c r="C455" s="597"/>
      <c r="D455" s="597"/>
      <c r="E455" s="599"/>
      <c r="F455" s="597"/>
      <c r="G455" s="593"/>
      <c r="H455" s="597"/>
      <c r="I455" s="597"/>
      <c r="J455" s="593"/>
      <c r="K455" s="598"/>
      <c r="L455" s="606"/>
      <c r="M455" s="257"/>
      <c r="N455" s="257"/>
      <c r="O455" s="257"/>
      <c r="P455" s="257"/>
      <c r="Q455" s="257"/>
      <c r="R455" s="257"/>
      <c r="S455" s="257"/>
    </row>
    <row r="456" spans="1:19">
      <c r="A456" s="595">
        <v>11</v>
      </c>
      <c r="B456" s="596">
        <v>45777</v>
      </c>
      <c r="C456" s="597"/>
      <c r="D456" s="597"/>
      <c r="E456" s="599"/>
      <c r="F456" s="597"/>
      <c r="G456" s="593"/>
      <c r="H456" s="597"/>
      <c r="I456" s="597"/>
      <c r="J456" s="593"/>
      <c r="K456" s="598"/>
      <c r="L456" s="606"/>
      <c r="M456" s="257"/>
      <c r="N456" s="257"/>
      <c r="O456" s="257"/>
      <c r="P456" s="257"/>
      <c r="Q456" s="257"/>
      <c r="R456" s="257"/>
      <c r="S456" s="257"/>
    </row>
    <row r="457" spans="1:19">
      <c r="A457" s="595">
        <v>12</v>
      </c>
      <c r="B457" s="596"/>
      <c r="C457" s="597"/>
      <c r="D457" s="597"/>
      <c r="E457" s="599"/>
      <c r="F457" s="597"/>
      <c r="G457" s="593"/>
      <c r="H457" s="597"/>
      <c r="I457" s="597"/>
      <c r="J457" s="593"/>
      <c r="K457" s="598"/>
      <c r="L457" s="606"/>
      <c r="M457" s="257"/>
      <c r="N457" s="257"/>
      <c r="O457" s="257"/>
      <c r="P457" s="257"/>
      <c r="Q457" s="257"/>
      <c r="R457" s="257"/>
      <c r="S457" s="257"/>
    </row>
    <row r="458" spans="1:19">
      <c r="A458" s="595"/>
      <c r="B458" s="596"/>
      <c r="C458" s="597"/>
      <c r="D458" s="597"/>
      <c r="E458" s="599"/>
      <c r="F458" s="597"/>
      <c r="G458" s="593"/>
      <c r="H458" s="600">
        <f>SUM(H446:H457)</f>
        <v>0</v>
      </c>
      <c r="I458" s="597"/>
      <c r="J458" s="593"/>
      <c r="K458" s="601"/>
      <c r="L458" s="606"/>
      <c r="M458" s="257"/>
      <c r="N458" s="257"/>
      <c r="O458" s="257"/>
      <c r="P458" s="257"/>
      <c r="Q458" s="257"/>
      <c r="R458" s="257"/>
      <c r="S458" s="257"/>
    </row>
    <row r="459" spans="1:19">
      <c r="A459" s="566" t="s">
        <v>37</v>
      </c>
      <c r="B459" s="602"/>
      <c r="C459" s="566"/>
      <c r="D459" s="566"/>
      <c r="E459" s="566"/>
      <c r="F459" s="541"/>
      <c r="G459" s="542" t="s">
        <v>38</v>
      </c>
      <c r="H459" s="569"/>
      <c r="I459" s="569"/>
      <c r="J459" s="569"/>
      <c r="K459" s="510"/>
      <c r="L459" s="606"/>
      <c r="M459" s="257"/>
      <c r="N459" s="257"/>
      <c r="O459" s="257"/>
      <c r="P459" s="257"/>
      <c r="Q459" s="257"/>
      <c r="R459" s="257"/>
      <c r="S459" s="257"/>
    </row>
    <row r="460" spans="1:19" ht="17.5" thickBot="1">
      <c r="A460" s="510"/>
      <c r="B460" s="566"/>
      <c r="C460" s="510"/>
      <c r="D460" s="510"/>
      <c r="E460" s="510"/>
      <c r="F460" s="510"/>
      <c r="G460" s="510"/>
      <c r="H460" s="510"/>
      <c r="I460" s="510"/>
      <c r="J460" s="570">
        <v>28</v>
      </c>
      <c r="K460" s="510"/>
      <c r="L460" s="606"/>
      <c r="M460" s="257"/>
      <c r="N460" s="257"/>
      <c r="O460" s="257"/>
      <c r="P460" s="257"/>
      <c r="Q460" s="257"/>
      <c r="R460" s="257"/>
      <c r="S460" s="257"/>
    </row>
    <row r="461" spans="1:19" ht="17.5" thickBot="1">
      <c r="A461" s="571" t="s">
        <v>39</v>
      </c>
      <c r="B461" s="510"/>
      <c r="C461" s="572" t="s">
        <v>17</v>
      </c>
      <c r="D461" s="573"/>
      <c r="E461" s="573"/>
      <c r="F461" s="573"/>
      <c r="G461" s="574"/>
      <c r="H461" s="575" t="s">
        <v>16</v>
      </c>
      <c r="I461" s="576"/>
      <c r="J461" s="577"/>
      <c r="K461" s="578"/>
      <c r="L461" s="606"/>
      <c r="M461" s="257"/>
      <c r="N461" s="257"/>
      <c r="O461" s="257"/>
      <c r="P461" s="257"/>
      <c r="Q461" s="257"/>
      <c r="R461" s="257"/>
      <c r="S461" s="257"/>
    </row>
    <row r="462" spans="1:19" ht="67" thickBot="1">
      <c r="A462" s="579"/>
      <c r="B462" s="580" t="s">
        <v>31</v>
      </c>
      <c r="C462" s="581" t="s">
        <v>23</v>
      </c>
      <c r="D462" s="582" t="s">
        <v>24</v>
      </c>
      <c r="E462" s="583" t="s">
        <v>25</v>
      </c>
      <c r="F462" s="583" t="s">
        <v>40</v>
      </c>
      <c r="G462" s="584" t="s">
        <v>41</v>
      </c>
      <c r="H462" s="585" t="s">
        <v>16</v>
      </c>
      <c r="I462" s="586" t="s">
        <v>42</v>
      </c>
      <c r="J462" s="587" t="s">
        <v>43</v>
      </c>
      <c r="K462" s="588" t="s">
        <v>44</v>
      </c>
      <c r="L462" s="606"/>
      <c r="M462" s="257"/>
      <c r="N462" s="257"/>
      <c r="O462" s="257"/>
      <c r="P462" s="257"/>
      <c r="Q462" s="257"/>
      <c r="R462" s="257"/>
      <c r="S462" s="257"/>
    </row>
    <row r="463" spans="1:19" ht="17.5" thickBot="1">
      <c r="A463" s="589">
        <v>1</v>
      </c>
      <c r="B463" s="590"/>
      <c r="C463" s="591"/>
      <c r="D463" s="591"/>
      <c r="E463" s="592"/>
      <c r="F463" s="591"/>
      <c r="G463" s="593"/>
      <c r="H463" s="591"/>
      <c r="I463" s="591"/>
      <c r="J463" s="593"/>
      <c r="K463" s="594"/>
      <c r="L463" s="606"/>
      <c r="M463" s="257"/>
      <c r="N463" s="257"/>
      <c r="O463" s="257"/>
      <c r="P463" s="257"/>
      <c r="Q463" s="257"/>
      <c r="R463" s="257"/>
      <c r="S463" s="257"/>
    </row>
    <row r="464" spans="1:19">
      <c r="A464" s="595">
        <v>2</v>
      </c>
      <c r="B464" s="568"/>
      <c r="C464" s="597"/>
      <c r="D464" s="597"/>
      <c r="E464" s="599"/>
      <c r="F464" s="597"/>
      <c r="G464" s="593"/>
      <c r="H464" s="597"/>
      <c r="I464" s="597"/>
      <c r="J464" s="593"/>
      <c r="K464" s="594"/>
      <c r="L464" s="606"/>
      <c r="M464" s="257"/>
      <c r="N464" s="257"/>
      <c r="O464" s="257"/>
      <c r="P464" s="257"/>
      <c r="Q464" s="257"/>
      <c r="R464" s="257"/>
      <c r="S464" s="257"/>
    </row>
    <row r="465" spans="1:19">
      <c r="A465" s="595">
        <v>3</v>
      </c>
      <c r="B465" s="602"/>
      <c r="C465" s="597"/>
      <c r="D465" s="597"/>
      <c r="E465" s="599"/>
      <c r="F465" s="597"/>
      <c r="G465" s="593"/>
      <c r="H465" s="597"/>
      <c r="I465" s="597"/>
      <c r="J465" s="593"/>
      <c r="K465" s="594"/>
      <c r="L465" s="606"/>
      <c r="M465" s="257"/>
      <c r="N465" s="257"/>
      <c r="O465" s="257"/>
      <c r="P465" s="257"/>
      <c r="Q465" s="257"/>
      <c r="R465" s="257"/>
      <c r="S465" s="257"/>
    </row>
    <row r="466" spans="1:19">
      <c r="A466" s="595">
        <v>4</v>
      </c>
      <c r="B466" s="602"/>
      <c r="C466" s="597"/>
      <c r="D466" s="597"/>
      <c r="E466" s="599"/>
      <c r="F466" s="597"/>
      <c r="G466" s="593"/>
      <c r="H466" s="597"/>
      <c r="I466" s="597"/>
      <c r="J466" s="593"/>
      <c r="K466" s="594"/>
      <c r="L466" s="606"/>
      <c r="M466" s="257"/>
      <c r="N466" s="257"/>
      <c r="O466" s="257"/>
      <c r="P466" s="257"/>
      <c r="Q466" s="257"/>
      <c r="R466" s="257"/>
      <c r="S466" s="257"/>
    </row>
    <row r="467" spans="1:19">
      <c r="A467" s="595">
        <v>5</v>
      </c>
      <c r="B467" s="602"/>
      <c r="C467" s="597"/>
      <c r="D467" s="597"/>
      <c r="E467" s="599"/>
      <c r="F467" s="597"/>
      <c r="G467" s="593"/>
      <c r="H467" s="597"/>
      <c r="I467" s="597"/>
      <c r="J467" s="593"/>
      <c r="K467" s="598"/>
      <c r="L467" s="606"/>
      <c r="M467" s="257"/>
      <c r="N467" s="257"/>
      <c r="O467" s="257"/>
      <c r="P467" s="257"/>
      <c r="Q467" s="257"/>
      <c r="R467" s="257"/>
      <c r="S467" s="257"/>
    </row>
    <row r="468" spans="1:19">
      <c r="A468" s="595">
        <v>6</v>
      </c>
      <c r="B468" s="602"/>
      <c r="C468" s="597"/>
      <c r="D468" s="597"/>
      <c r="E468" s="599"/>
      <c r="F468" s="597"/>
      <c r="G468" s="593"/>
      <c r="H468" s="597"/>
      <c r="I468" s="597"/>
      <c r="J468" s="593"/>
      <c r="K468" s="598"/>
      <c r="L468" s="606"/>
      <c r="M468" s="257"/>
      <c r="N468" s="257"/>
      <c r="O468" s="257"/>
      <c r="P468" s="257"/>
      <c r="Q468" s="257"/>
      <c r="R468" s="257"/>
      <c r="S468" s="257"/>
    </row>
    <row r="469" spans="1:19">
      <c r="A469" s="595">
        <v>7</v>
      </c>
      <c r="B469" s="602"/>
      <c r="C469" s="597"/>
      <c r="D469" s="597"/>
      <c r="E469" s="599"/>
      <c r="F469" s="597"/>
      <c r="G469" s="593"/>
      <c r="H469" s="597"/>
      <c r="I469" s="597"/>
      <c r="J469" s="593"/>
      <c r="K469" s="598"/>
      <c r="L469" s="606"/>
      <c r="M469" s="257"/>
      <c r="N469" s="257"/>
      <c r="O469" s="257"/>
      <c r="P469" s="257"/>
      <c r="Q469" s="257"/>
      <c r="R469" s="257"/>
      <c r="S469" s="257"/>
    </row>
    <row r="470" spans="1:19">
      <c r="A470" s="595">
        <v>8</v>
      </c>
      <c r="B470" s="602"/>
      <c r="C470" s="597"/>
      <c r="D470" s="597"/>
      <c r="E470" s="599"/>
      <c r="F470" s="597"/>
      <c r="G470" s="593"/>
      <c r="H470" s="597"/>
      <c r="I470" s="597"/>
      <c r="J470" s="593"/>
      <c r="K470" s="598"/>
      <c r="L470" s="606"/>
      <c r="M470" s="257"/>
      <c r="N470" s="257"/>
      <c r="O470" s="257"/>
      <c r="P470" s="257"/>
      <c r="Q470" s="257"/>
      <c r="R470" s="257"/>
      <c r="S470" s="257"/>
    </row>
    <row r="471" spans="1:19">
      <c r="A471" s="595">
        <v>9</v>
      </c>
      <c r="B471" s="602"/>
      <c r="C471" s="597"/>
      <c r="D471" s="597"/>
      <c r="E471" s="599"/>
      <c r="F471" s="597"/>
      <c r="G471" s="593"/>
      <c r="H471" s="597"/>
      <c r="I471" s="597"/>
      <c r="J471" s="593"/>
      <c r="K471" s="598"/>
      <c r="L471" s="606"/>
      <c r="M471" s="257"/>
      <c r="N471" s="257"/>
      <c r="O471" s="257"/>
      <c r="P471" s="257"/>
      <c r="Q471" s="257"/>
      <c r="R471" s="257"/>
      <c r="S471" s="257"/>
    </row>
    <row r="472" spans="1:19">
      <c r="A472" s="595">
        <v>10</v>
      </c>
      <c r="B472" s="596"/>
      <c r="C472" s="597"/>
      <c r="D472" s="597"/>
      <c r="E472" s="599"/>
      <c r="F472" s="597"/>
      <c r="G472" s="593"/>
      <c r="H472" s="597"/>
      <c r="I472" s="597"/>
      <c r="J472" s="593"/>
      <c r="K472" s="598"/>
      <c r="L472" s="606"/>
      <c r="M472" s="257"/>
      <c r="N472" s="257"/>
      <c r="O472" s="257"/>
      <c r="P472" s="257"/>
      <c r="Q472" s="257"/>
      <c r="R472" s="257"/>
      <c r="S472" s="257"/>
    </row>
    <row r="473" spans="1:19">
      <c r="A473" s="595">
        <v>11</v>
      </c>
      <c r="B473" s="596"/>
      <c r="C473" s="597"/>
      <c r="D473" s="597"/>
      <c r="E473" s="599"/>
      <c r="F473" s="597"/>
      <c r="G473" s="593"/>
      <c r="H473" s="597"/>
      <c r="I473" s="597"/>
      <c r="J473" s="593"/>
      <c r="K473" s="598"/>
      <c r="L473" s="606"/>
      <c r="M473" s="257"/>
      <c r="N473" s="257"/>
      <c r="O473" s="257"/>
      <c r="P473" s="257"/>
      <c r="Q473" s="257"/>
      <c r="R473" s="257"/>
      <c r="S473" s="257"/>
    </row>
    <row r="474" spans="1:19">
      <c r="A474" s="595"/>
      <c r="B474" s="596"/>
      <c r="C474" s="597"/>
      <c r="D474" s="597"/>
      <c r="E474" s="599"/>
      <c r="F474" s="597"/>
      <c r="G474" s="593"/>
      <c r="H474" s="597"/>
      <c r="I474" s="597"/>
      <c r="J474" s="593"/>
      <c r="K474" s="598"/>
      <c r="L474" s="606"/>
      <c r="M474" s="257"/>
      <c r="N474" s="257"/>
      <c r="O474" s="257"/>
      <c r="P474" s="257"/>
      <c r="Q474" s="257"/>
      <c r="R474" s="257"/>
      <c r="S474" s="257"/>
    </row>
    <row r="475" spans="1:19">
      <c r="A475" s="595"/>
      <c r="B475" s="602"/>
      <c r="C475" s="597"/>
      <c r="D475" s="597"/>
      <c r="E475" s="599"/>
      <c r="F475" s="597"/>
      <c r="G475" s="593"/>
      <c r="H475" s="597"/>
      <c r="I475" s="597"/>
      <c r="J475" s="593"/>
      <c r="K475" s="601"/>
      <c r="L475" s="606"/>
      <c r="M475" s="257"/>
      <c r="N475" s="257"/>
      <c r="O475" s="257"/>
      <c r="P475" s="257"/>
      <c r="Q475" s="257"/>
      <c r="R475" s="257"/>
      <c r="S475" s="257"/>
    </row>
    <row r="476" spans="1:19">
      <c r="A476" s="566" t="s">
        <v>37</v>
      </c>
      <c r="B476" s="602"/>
      <c r="C476" s="566"/>
      <c r="D476" s="566"/>
      <c r="E476" s="566"/>
      <c r="F476" s="541"/>
      <c r="G476" s="542" t="s">
        <v>38</v>
      </c>
      <c r="H476" s="569" t="s">
        <v>28</v>
      </c>
      <c r="I476" s="569"/>
      <c r="J476" s="569"/>
      <c r="K476" s="510"/>
      <c r="L476" s="606"/>
      <c r="M476" s="257"/>
      <c r="N476" s="257"/>
      <c r="O476" s="257"/>
      <c r="P476" s="257"/>
      <c r="Q476" s="257"/>
      <c r="R476" s="257"/>
      <c r="S476" s="257"/>
    </row>
    <row r="477" spans="1:19" ht="17.5" thickBot="1">
      <c r="A477" s="510"/>
      <c r="B477" s="566"/>
      <c r="C477" s="510"/>
      <c r="D477" s="510"/>
      <c r="E477" s="510"/>
      <c r="F477" s="510"/>
      <c r="G477" s="510"/>
      <c r="H477" s="510"/>
      <c r="I477" s="510"/>
      <c r="J477" s="570">
        <v>29</v>
      </c>
      <c r="K477" s="510"/>
      <c r="L477" s="606"/>
      <c r="M477" s="257"/>
      <c r="N477" s="257"/>
      <c r="O477" s="257"/>
      <c r="P477" s="257"/>
      <c r="Q477" s="257"/>
      <c r="R477" s="257"/>
      <c r="S477" s="257"/>
    </row>
    <row r="478" spans="1:19" ht="17.5" thickBot="1">
      <c r="A478" s="571" t="s">
        <v>39</v>
      </c>
      <c r="B478" s="510"/>
      <c r="C478" s="572" t="s">
        <v>17</v>
      </c>
      <c r="D478" s="573"/>
      <c r="E478" s="573"/>
      <c r="F478" s="573"/>
      <c r="G478" s="574"/>
      <c r="H478" s="575" t="s">
        <v>16</v>
      </c>
      <c r="I478" s="576"/>
      <c r="J478" s="577"/>
      <c r="K478" s="578"/>
      <c r="L478" s="606"/>
      <c r="M478" s="257"/>
      <c r="N478" s="257"/>
      <c r="O478" s="257"/>
      <c r="P478" s="257"/>
      <c r="Q478" s="257"/>
      <c r="R478" s="257"/>
      <c r="S478" s="257"/>
    </row>
    <row r="479" spans="1:19" ht="67" thickBot="1">
      <c r="A479" s="579"/>
      <c r="B479" s="580" t="s">
        <v>31</v>
      </c>
      <c r="C479" s="581" t="s">
        <v>23</v>
      </c>
      <c r="D479" s="582" t="s">
        <v>24</v>
      </c>
      <c r="E479" s="583" t="s">
        <v>25</v>
      </c>
      <c r="F479" s="583" t="s">
        <v>40</v>
      </c>
      <c r="G479" s="584" t="s">
        <v>41</v>
      </c>
      <c r="H479" s="585" t="s">
        <v>16</v>
      </c>
      <c r="I479" s="586" t="s">
        <v>42</v>
      </c>
      <c r="J479" s="587" t="s">
        <v>43</v>
      </c>
      <c r="K479" s="588" t="s">
        <v>44</v>
      </c>
      <c r="L479" s="606"/>
      <c r="M479" s="257"/>
      <c r="N479" s="257"/>
      <c r="O479" s="257"/>
      <c r="P479" s="257"/>
      <c r="Q479" s="257"/>
      <c r="R479" s="257"/>
      <c r="S479" s="257"/>
    </row>
    <row r="480" spans="1:19" ht="17.5" thickBot="1">
      <c r="A480" s="589">
        <v>1</v>
      </c>
      <c r="B480" s="590"/>
      <c r="C480" s="591"/>
      <c r="D480" s="591"/>
      <c r="E480" s="592"/>
      <c r="F480" s="591"/>
      <c r="G480" s="593"/>
      <c r="H480" s="591"/>
      <c r="I480" s="591"/>
      <c r="J480" s="593"/>
      <c r="K480" s="594"/>
      <c r="L480" s="606"/>
      <c r="M480" s="257"/>
      <c r="N480" s="257"/>
      <c r="O480" s="257"/>
      <c r="P480" s="257"/>
      <c r="Q480" s="257"/>
      <c r="R480" s="257"/>
      <c r="S480" s="257"/>
    </row>
    <row r="481" spans="1:19">
      <c r="A481" s="595">
        <v>2</v>
      </c>
      <c r="B481" s="596">
        <v>45318</v>
      </c>
      <c r="C481" s="597"/>
      <c r="D481" s="597"/>
      <c r="E481" s="599"/>
      <c r="F481" s="597"/>
      <c r="G481" s="593"/>
      <c r="H481" s="597"/>
      <c r="I481" s="597"/>
      <c r="J481" s="593"/>
      <c r="K481" s="594"/>
      <c r="L481" s="606"/>
      <c r="M481" s="257"/>
      <c r="N481" s="257"/>
      <c r="O481" s="257"/>
      <c r="P481" s="257"/>
      <c r="Q481" s="257"/>
      <c r="R481" s="257"/>
      <c r="S481" s="257"/>
    </row>
    <row r="482" spans="1:19">
      <c r="A482" s="595">
        <v>3</v>
      </c>
      <c r="B482" s="596">
        <v>45349</v>
      </c>
      <c r="C482" s="597"/>
      <c r="D482" s="597"/>
      <c r="E482" s="599"/>
      <c r="F482" s="597"/>
      <c r="G482" s="593"/>
      <c r="H482" s="597"/>
      <c r="I482" s="597"/>
      <c r="J482" s="593"/>
      <c r="K482" s="594"/>
      <c r="L482" s="606"/>
      <c r="M482" s="257"/>
      <c r="N482" s="257"/>
      <c r="O482" s="257"/>
      <c r="P482" s="257"/>
      <c r="Q482" s="257"/>
      <c r="R482" s="257"/>
      <c r="S482" s="257"/>
    </row>
    <row r="483" spans="1:19">
      <c r="A483" s="595">
        <v>4</v>
      </c>
      <c r="B483" s="596">
        <v>45378</v>
      </c>
      <c r="C483" s="597"/>
      <c r="D483" s="597"/>
      <c r="E483" s="599"/>
      <c r="F483" s="597"/>
      <c r="G483" s="593"/>
      <c r="H483" s="597"/>
      <c r="I483" s="597"/>
      <c r="J483" s="593"/>
      <c r="K483" s="594"/>
      <c r="L483" s="606"/>
      <c r="M483" s="257"/>
      <c r="N483" s="257"/>
      <c r="O483" s="257"/>
      <c r="P483" s="257"/>
      <c r="Q483" s="257"/>
      <c r="R483" s="257"/>
      <c r="S483" s="257"/>
    </row>
    <row r="484" spans="1:19">
      <c r="A484" s="595">
        <v>5</v>
      </c>
      <c r="B484" s="596">
        <v>45409</v>
      </c>
      <c r="C484" s="597"/>
      <c r="D484" s="597"/>
      <c r="E484" s="599"/>
      <c r="F484" s="597"/>
      <c r="G484" s="593"/>
      <c r="H484" s="597"/>
      <c r="I484" s="597"/>
      <c r="J484" s="593"/>
      <c r="K484" s="598"/>
      <c r="L484" s="606"/>
      <c r="M484" s="257"/>
      <c r="N484" s="257"/>
      <c r="O484" s="257"/>
      <c r="P484" s="257"/>
      <c r="Q484" s="257"/>
      <c r="R484" s="257"/>
      <c r="S484" s="257"/>
    </row>
    <row r="485" spans="1:19">
      <c r="A485" s="595">
        <v>6</v>
      </c>
      <c r="B485" s="596">
        <v>45439</v>
      </c>
      <c r="C485" s="597"/>
      <c r="D485" s="597"/>
      <c r="E485" s="599"/>
      <c r="F485" s="597"/>
      <c r="G485" s="593"/>
      <c r="H485" s="597"/>
      <c r="I485" s="597"/>
      <c r="J485" s="593"/>
      <c r="K485" s="598"/>
      <c r="L485" s="606"/>
      <c r="M485" s="257"/>
      <c r="N485" s="257"/>
      <c r="O485" s="257"/>
      <c r="P485" s="257"/>
      <c r="Q485" s="257"/>
      <c r="R485" s="257"/>
      <c r="S485" s="257"/>
    </row>
    <row r="486" spans="1:19">
      <c r="A486" s="595">
        <v>7</v>
      </c>
      <c r="B486" s="596">
        <v>45470</v>
      </c>
      <c r="C486" s="597"/>
      <c r="D486" s="597"/>
      <c r="E486" s="599"/>
      <c r="F486" s="600"/>
      <c r="G486" s="593"/>
      <c r="H486" s="597"/>
      <c r="I486" s="600"/>
      <c r="J486" s="593"/>
      <c r="K486" s="598"/>
      <c r="L486" s="606"/>
      <c r="M486" s="257"/>
      <c r="N486" s="257"/>
      <c r="O486" s="257"/>
      <c r="P486" s="257"/>
      <c r="Q486" s="257"/>
      <c r="R486" s="257"/>
      <c r="S486" s="257"/>
    </row>
    <row r="487" spans="1:19">
      <c r="A487" s="595">
        <v>8</v>
      </c>
      <c r="B487" s="596">
        <v>45500</v>
      </c>
      <c r="C487" s="597"/>
      <c r="D487" s="597"/>
      <c r="E487" s="599"/>
      <c r="F487" s="597"/>
      <c r="G487" s="593"/>
      <c r="H487" s="597"/>
      <c r="I487" s="597"/>
      <c r="J487" s="593"/>
      <c r="K487" s="598"/>
      <c r="L487" s="606"/>
      <c r="M487" s="257"/>
      <c r="N487" s="257"/>
      <c r="O487" s="257"/>
      <c r="P487" s="257"/>
      <c r="Q487" s="257"/>
      <c r="R487" s="257"/>
      <c r="S487" s="257"/>
    </row>
    <row r="488" spans="1:19">
      <c r="A488" s="595">
        <v>9</v>
      </c>
      <c r="B488" s="596">
        <v>45531</v>
      </c>
      <c r="C488" s="597"/>
      <c r="D488" s="597"/>
      <c r="E488" s="599"/>
      <c r="F488" s="597"/>
      <c r="G488" s="593"/>
      <c r="H488" s="597"/>
      <c r="I488" s="597"/>
      <c r="J488" s="593"/>
      <c r="K488" s="598"/>
      <c r="L488" s="606"/>
      <c r="M488" s="257"/>
      <c r="N488" s="257"/>
      <c r="O488" s="257"/>
      <c r="P488" s="257"/>
      <c r="Q488" s="257"/>
      <c r="R488" s="257"/>
      <c r="S488" s="257"/>
    </row>
    <row r="489" spans="1:19">
      <c r="A489" s="595">
        <v>10</v>
      </c>
      <c r="B489" s="596">
        <v>45562</v>
      </c>
      <c r="C489" s="597"/>
      <c r="D489" s="597"/>
      <c r="E489" s="599"/>
      <c r="F489" s="597"/>
      <c r="G489" s="593"/>
      <c r="H489" s="597"/>
      <c r="I489" s="597"/>
      <c r="J489" s="593"/>
      <c r="K489" s="598"/>
      <c r="L489" s="606"/>
      <c r="M489" s="257"/>
      <c r="N489" s="257"/>
      <c r="O489" s="257"/>
      <c r="P489" s="257"/>
      <c r="Q489" s="257"/>
      <c r="R489" s="257"/>
      <c r="S489" s="257"/>
    </row>
    <row r="490" spans="1:19">
      <c r="A490" s="595">
        <v>11</v>
      </c>
      <c r="B490" s="596">
        <v>45592</v>
      </c>
      <c r="C490" s="597"/>
      <c r="D490" s="597"/>
      <c r="E490" s="599"/>
      <c r="F490" s="597"/>
      <c r="G490" s="593"/>
      <c r="H490" s="597"/>
      <c r="I490" s="597"/>
      <c r="J490" s="593"/>
      <c r="K490" s="598"/>
      <c r="L490" s="606"/>
      <c r="M490" s="257"/>
      <c r="N490" s="257"/>
      <c r="O490" s="257"/>
      <c r="P490" s="257"/>
      <c r="Q490" s="257"/>
      <c r="R490" s="257"/>
      <c r="S490" s="257"/>
    </row>
    <row r="491" spans="1:19">
      <c r="A491" s="595">
        <v>12</v>
      </c>
      <c r="B491" s="596">
        <v>45623</v>
      </c>
      <c r="C491" s="597"/>
      <c r="D491" s="597"/>
      <c r="E491" s="599"/>
      <c r="F491" s="597"/>
      <c r="G491" s="593"/>
      <c r="H491" s="597"/>
      <c r="I491" s="597"/>
      <c r="J491" s="593"/>
      <c r="K491" s="598"/>
      <c r="L491" s="606"/>
      <c r="M491" s="257"/>
      <c r="N491" s="257"/>
      <c r="O491" s="257"/>
      <c r="P491" s="257"/>
      <c r="Q491" s="257"/>
      <c r="R491" s="257"/>
      <c r="S491" s="257"/>
    </row>
    <row r="492" spans="1:19">
      <c r="A492" s="595"/>
      <c r="B492" s="596">
        <v>45653</v>
      </c>
      <c r="C492" s="597"/>
      <c r="D492" s="597"/>
      <c r="E492" s="599"/>
      <c r="F492" s="597"/>
      <c r="G492" s="593"/>
      <c r="H492" s="603">
        <f>SUM(H480:H491)</f>
        <v>0</v>
      </c>
      <c r="I492" s="597"/>
      <c r="J492" s="593"/>
      <c r="K492" s="601"/>
      <c r="L492" s="606"/>
      <c r="M492" s="257"/>
      <c r="N492" s="257"/>
      <c r="O492" s="257"/>
      <c r="P492" s="257"/>
      <c r="Q492" s="257"/>
      <c r="R492" s="257"/>
      <c r="S492" s="257"/>
    </row>
    <row r="493" spans="1:19">
      <c r="A493" s="566" t="s">
        <v>37</v>
      </c>
      <c r="B493" s="602"/>
      <c r="C493" s="566"/>
      <c r="D493" s="566"/>
      <c r="E493" s="566"/>
      <c r="F493" s="541"/>
      <c r="G493" s="542" t="s">
        <v>38</v>
      </c>
      <c r="H493" s="569"/>
      <c r="I493" s="569"/>
      <c r="J493" s="569"/>
      <c r="K493" s="510"/>
      <c r="L493" s="606"/>
      <c r="M493" s="257"/>
      <c r="N493" s="257"/>
      <c r="O493" s="257"/>
      <c r="P493" s="257"/>
      <c r="Q493" s="257"/>
      <c r="R493" s="257"/>
      <c r="S493" s="257"/>
    </row>
    <row r="494" spans="1:19" ht="17.5" thickBot="1">
      <c r="A494" s="510"/>
      <c r="B494" s="566"/>
      <c r="C494" s="510"/>
      <c r="D494" s="510"/>
      <c r="E494" s="510"/>
      <c r="F494" s="510"/>
      <c r="G494" s="510"/>
      <c r="H494" s="510"/>
      <c r="I494" s="510"/>
      <c r="J494" s="570">
        <v>30</v>
      </c>
      <c r="K494" s="510"/>
      <c r="L494" s="606"/>
      <c r="M494" s="257"/>
      <c r="N494" s="257"/>
      <c r="O494" s="257"/>
      <c r="P494" s="257"/>
      <c r="Q494" s="257"/>
      <c r="R494" s="257"/>
      <c r="S494" s="257"/>
    </row>
    <row r="495" spans="1:19" ht="17.5" thickBot="1">
      <c r="A495" s="571" t="s">
        <v>39</v>
      </c>
      <c r="B495" s="510"/>
      <c r="C495" s="572" t="s">
        <v>17</v>
      </c>
      <c r="D495" s="573"/>
      <c r="E495" s="573"/>
      <c r="F495" s="573"/>
      <c r="G495" s="574"/>
      <c r="H495" s="575" t="s">
        <v>16</v>
      </c>
      <c r="I495" s="576"/>
      <c r="J495" s="577"/>
      <c r="K495" s="578"/>
      <c r="L495" s="606"/>
      <c r="M495" s="257"/>
      <c r="N495" s="257"/>
      <c r="O495" s="257"/>
      <c r="P495" s="257"/>
      <c r="Q495" s="257"/>
      <c r="R495" s="257"/>
      <c r="S495" s="257"/>
    </row>
    <row r="496" spans="1:19" ht="67" thickBot="1">
      <c r="A496" s="579"/>
      <c r="B496" s="580" t="s">
        <v>31</v>
      </c>
      <c r="C496" s="581" t="s">
        <v>23</v>
      </c>
      <c r="D496" s="582" t="s">
        <v>24</v>
      </c>
      <c r="E496" s="583" t="s">
        <v>25</v>
      </c>
      <c r="F496" s="583" t="s">
        <v>40</v>
      </c>
      <c r="G496" s="584" t="s">
        <v>41</v>
      </c>
      <c r="H496" s="585" t="s">
        <v>16</v>
      </c>
      <c r="I496" s="586" t="s">
        <v>42</v>
      </c>
      <c r="J496" s="587" t="s">
        <v>43</v>
      </c>
      <c r="K496" s="588" t="s">
        <v>44</v>
      </c>
      <c r="L496" s="606"/>
      <c r="M496" s="257"/>
      <c r="N496" s="257"/>
      <c r="O496" s="257"/>
      <c r="P496" s="257"/>
      <c r="Q496" s="257"/>
      <c r="R496" s="257"/>
      <c r="S496" s="257"/>
    </row>
    <row r="497" spans="1:19" ht="17.5" thickBot="1">
      <c r="A497" s="589">
        <v>1</v>
      </c>
      <c r="B497" s="590"/>
      <c r="C497" s="591"/>
      <c r="D497" s="591"/>
      <c r="E497" s="592"/>
      <c r="F497" s="591"/>
      <c r="G497" s="593"/>
      <c r="H497" s="591"/>
      <c r="I497" s="591"/>
      <c r="J497" s="593"/>
      <c r="K497" s="594"/>
      <c r="L497" s="606"/>
      <c r="M497" s="257"/>
      <c r="N497" s="257"/>
      <c r="O497" s="257"/>
      <c r="P497" s="257"/>
      <c r="Q497" s="257"/>
      <c r="R497" s="257"/>
      <c r="S497" s="257"/>
    </row>
    <row r="498" spans="1:19">
      <c r="A498" s="280">
        <v>2</v>
      </c>
      <c r="B498" s="276">
        <v>45318</v>
      </c>
      <c r="C498" s="281"/>
      <c r="D498" s="281"/>
      <c r="E498" s="283"/>
      <c r="F498" s="281"/>
      <c r="G498" s="278"/>
      <c r="H498" s="281"/>
      <c r="I498" s="281"/>
      <c r="J498" s="278"/>
      <c r="K498" s="279"/>
      <c r="L498" s="606"/>
      <c r="M498" s="257"/>
      <c r="N498" s="257"/>
      <c r="O498" s="257"/>
      <c r="P498" s="257"/>
      <c r="Q498" s="257"/>
      <c r="R498" s="257"/>
      <c r="S498" s="257"/>
    </row>
    <row r="499" spans="1:19">
      <c r="A499" s="280">
        <v>3</v>
      </c>
      <c r="B499" s="276">
        <v>45349</v>
      </c>
      <c r="C499" s="281"/>
      <c r="D499" s="281"/>
      <c r="E499" s="283"/>
      <c r="F499" s="281"/>
      <c r="G499" s="278"/>
      <c r="H499" s="281"/>
      <c r="I499" s="281"/>
      <c r="J499" s="278"/>
      <c r="K499" s="279"/>
      <c r="L499" s="606"/>
      <c r="M499" s="257"/>
      <c r="N499" s="257"/>
      <c r="O499" s="257"/>
      <c r="P499" s="257"/>
      <c r="Q499" s="257"/>
      <c r="R499" s="257"/>
      <c r="S499" s="257"/>
    </row>
    <row r="500" spans="1:19">
      <c r="A500" s="280">
        <v>4</v>
      </c>
      <c r="B500" s="276">
        <v>45378</v>
      </c>
      <c r="C500" s="281"/>
      <c r="D500" s="281"/>
      <c r="E500" s="283"/>
      <c r="F500" s="281"/>
      <c r="G500" s="278"/>
      <c r="H500" s="281"/>
      <c r="I500" s="281"/>
      <c r="J500" s="278"/>
      <c r="K500" s="279"/>
      <c r="L500" s="606"/>
      <c r="M500" s="257"/>
      <c r="N500" s="257"/>
      <c r="O500" s="257"/>
      <c r="P500" s="257"/>
      <c r="Q500" s="257"/>
      <c r="R500" s="257"/>
      <c r="S500" s="257"/>
    </row>
    <row r="501" spans="1:19">
      <c r="A501" s="280">
        <v>5</v>
      </c>
      <c r="B501" s="276">
        <v>45409</v>
      </c>
      <c r="C501" s="281"/>
      <c r="D501" s="281"/>
      <c r="E501" s="283"/>
      <c r="F501" s="281"/>
      <c r="G501" s="278"/>
      <c r="H501" s="281"/>
      <c r="I501" s="281"/>
      <c r="J501" s="278"/>
      <c r="K501" s="282"/>
      <c r="L501" s="606"/>
      <c r="M501" s="257"/>
      <c r="N501" s="257"/>
      <c r="O501" s="257"/>
      <c r="P501" s="257"/>
      <c r="Q501" s="257"/>
      <c r="R501" s="257"/>
      <c r="S501" s="257"/>
    </row>
    <row r="502" spans="1:19">
      <c r="A502" s="280">
        <v>6</v>
      </c>
      <c r="B502" s="276">
        <v>45439</v>
      </c>
      <c r="C502" s="281"/>
      <c r="D502" s="281"/>
      <c r="E502" s="283"/>
      <c r="F502" s="281"/>
      <c r="G502" s="278"/>
      <c r="H502" s="281"/>
      <c r="I502" s="281"/>
      <c r="J502" s="278"/>
      <c r="K502" s="282"/>
      <c r="L502" s="606"/>
      <c r="M502" s="257"/>
      <c r="N502" s="257"/>
      <c r="O502" s="257"/>
      <c r="P502" s="257"/>
      <c r="Q502" s="257"/>
      <c r="R502" s="257"/>
      <c r="S502" s="257"/>
    </row>
    <row r="503" spans="1:19">
      <c r="A503" s="280">
        <v>7</v>
      </c>
      <c r="B503" s="276">
        <v>45470</v>
      </c>
      <c r="C503" s="281"/>
      <c r="D503" s="281"/>
      <c r="E503" s="283"/>
      <c r="F503" s="281"/>
      <c r="G503" s="278"/>
      <c r="H503" s="281"/>
      <c r="I503" s="281"/>
      <c r="J503" s="278"/>
      <c r="K503" s="282"/>
      <c r="L503" s="606"/>
      <c r="M503" s="257"/>
      <c r="N503" s="257"/>
      <c r="O503" s="257"/>
      <c r="P503" s="257"/>
      <c r="Q503" s="257"/>
      <c r="R503" s="257"/>
      <c r="S503" s="257"/>
    </row>
    <row r="504" spans="1:19">
      <c r="A504" s="280">
        <v>8</v>
      </c>
      <c r="B504" s="276">
        <v>45500</v>
      </c>
      <c r="C504" s="281"/>
      <c r="D504" s="281"/>
      <c r="E504" s="283"/>
      <c r="F504" s="281"/>
      <c r="G504" s="278"/>
      <c r="H504" s="281"/>
      <c r="I504" s="281"/>
      <c r="J504" s="278"/>
      <c r="K504" s="282"/>
      <c r="L504" s="606"/>
      <c r="M504" s="257"/>
      <c r="N504" s="257"/>
      <c r="O504" s="257"/>
      <c r="P504" s="257"/>
      <c r="Q504" s="257"/>
      <c r="R504" s="257"/>
      <c r="S504" s="257"/>
    </row>
    <row r="505" spans="1:19">
      <c r="A505" s="280">
        <v>9</v>
      </c>
      <c r="B505" s="276">
        <v>45531</v>
      </c>
      <c r="C505" s="281"/>
      <c r="D505" s="281"/>
      <c r="E505" s="283"/>
      <c r="F505" s="281"/>
      <c r="G505" s="278"/>
      <c r="H505" s="281"/>
      <c r="I505" s="281"/>
      <c r="J505" s="278"/>
      <c r="K505" s="282"/>
      <c r="L505" s="606"/>
      <c r="M505" s="257"/>
      <c r="N505" s="257"/>
      <c r="O505" s="257"/>
      <c r="P505" s="257"/>
      <c r="Q505" s="257"/>
      <c r="R505" s="257"/>
      <c r="S505" s="257"/>
    </row>
    <row r="506" spans="1:19">
      <c r="A506" s="280">
        <v>10</v>
      </c>
      <c r="B506" s="276">
        <v>45562</v>
      </c>
      <c r="C506" s="281"/>
      <c r="D506" s="281"/>
      <c r="E506" s="283"/>
      <c r="F506" s="281"/>
      <c r="G506" s="278"/>
      <c r="H506" s="281"/>
      <c r="I506" s="281"/>
      <c r="J506" s="278"/>
      <c r="K506" s="282"/>
      <c r="L506" s="606"/>
      <c r="M506" s="257"/>
      <c r="N506" s="257"/>
      <c r="O506" s="257"/>
      <c r="P506" s="257"/>
      <c r="Q506" s="257"/>
      <c r="R506" s="257"/>
      <c r="S506" s="257"/>
    </row>
    <row r="507" spans="1:19">
      <c r="A507" s="280">
        <v>11</v>
      </c>
      <c r="B507" s="276">
        <v>45592</v>
      </c>
      <c r="C507" s="281"/>
      <c r="D507" s="281"/>
      <c r="E507" s="283"/>
      <c r="F507" s="281"/>
      <c r="G507" s="278"/>
      <c r="H507" s="281"/>
      <c r="I507" s="281"/>
      <c r="J507" s="278"/>
      <c r="K507" s="282"/>
      <c r="L507" s="606"/>
      <c r="M507" s="257"/>
      <c r="N507" s="257"/>
      <c r="O507" s="257"/>
      <c r="P507" s="257"/>
      <c r="Q507" s="257"/>
      <c r="R507" s="257"/>
      <c r="S507" s="257"/>
    </row>
    <row r="508" spans="1:19">
      <c r="A508" s="280"/>
      <c r="B508" s="276">
        <v>45623</v>
      </c>
      <c r="C508" s="281"/>
      <c r="D508" s="281"/>
      <c r="E508" s="283"/>
      <c r="F508" s="281"/>
      <c r="G508" s="278"/>
      <c r="H508" s="281"/>
      <c r="I508" s="281"/>
      <c r="J508" s="278"/>
      <c r="K508" s="282"/>
      <c r="L508" s="606"/>
      <c r="M508" s="257"/>
      <c r="N508" s="257"/>
      <c r="O508" s="257"/>
      <c r="P508" s="257"/>
      <c r="Q508" s="257"/>
      <c r="R508" s="257"/>
      <c r="S508" s="257"/>
    </row>
    <row r="509" spans="1:19">
      <c r="A509" s="280"/>
      <c r="B509" s="276">
        <v>45653</v>
      </c>
      <c r="C509" s="281"/>
      <c r="D509" s="281"/>
      <c r="E509" s="283"/>
      <c r="F509" s="281"/>
      <c r="G509" s="278"/>
      <c r="H509" s="130">
        <f>SUM(H497:H508)</f>
        <v>0</v>
      </c>
      <c r="I509" s="281"/>
      <c r="J509" s="278"/>
      <c r="K509" s="285"/>
      <c r="L509" s="606"/>
      <c r="M509" s="257"/>
      <c r="N509" s="257"/>
      <c r="O509" s="257"/>
      <c r="P509" s="257"/>
      <c r="Q509" s="257"/>
      <c r="R509" s="257"/>
      <c r="S509" s="257"/>
    </row>
    <row r="510" spans="1:19">
      <c r="A510" s="262" t="s">
        <v>37</v>
      </c>
      <c r="B510" s="284"/>
      <c r="C510" s="262"/>
      <c r="D510" s="262"/>
      <c r="E510" s="262"/>
      <c r="F510" s="263"/>
      <c r="G510" s="264" t="s">
        <v>38</v>
      </c>
      <c r="H510" s="412"/>
      <c r="I510" s="412"/>
      <c r="J510" s="412"/>
      <c r="K510" s="257"/>
      <c r="L510" s="606"/>
      <c r="M510" s="257"/>
      <c r="N510" s="257"/>
      <c r="O510" s="257"/>
      <c r="P510" s="257"/>
      <c r="Q510" s="257"/>
      <c r="R510" s="257"/>
      <c r="S510" s="257"/>
    </row>
    <row r="511" spans="1:19" ht="17.5" thickBot="1">
      <c r="A511" s="286"/>
      <c r="B511" s="262"/>
      <c r="C511" s="286"/>
      <c r="D511" s="286"/>
      <c r="E511" s="286"/>
      <c r="F511" s="286"/>
      <c r="G511" s="286"/>
      <c r="H511" s="286"/>
      <c r="I511" s="286"/>
      <c r="J511" s="265">
        <v>31</v>
      </c>
      <c r="K511" s="257"/>
      <c r="L511" s="606"/>
      <c r="M511" s="257"/>
      <c r="N511" s="257"/>
      <c r="O511" s="257"/>
      <c r="P511" s="257"/>
      <c r="Q511" s="257"/>
      <c r="R511" s="257"/>
      <c r="S511" s="257"/>
    </row>
    <row r="512" spans="1:19" ht="17.5" thickBot="1">
      <c r="A512" s="413" t="s">
        <v>39</v>
      </c>
      <c r="B512" s="286"/>
      <c r="C512" s="415" t="s">
        <v>17</v>
      </c>
      <c r="D512" s="416"/>
      <c r="E512" s="416"/>
      <c r="F512" s="416"/>
      <c r="G512" s="417"/>
      <c r="H512" s="418" t="s">
        <v>16</v>
      </c>
      <c r="I512" s="419"/>
      <c r="J512" s="420"/>
      <c r="K512" s="266"/>
      <c r="L512" s="606"/>
      <c r="M512" s="257"/>
      <c r="N512" s="257"/>
      <c r="O512" s="257"/>
      <c r="P512" s="257"/>
      <c r="Q512" s="257"/>
      <c r="R512" s="257"/>
      <c r="S512" s="257"/>
    </row>
    <row r="513" spans="1:19" ht="33.5" thickBot="1">
      <c r="A513" s="414"/>
      <c r="B513" s="421" t="s">
        <v>31</v>
      </c>
      <c r="C513" s="267" t="s">
        <v>23</v>
      </c>
      <c r="D513" s="268" t="s">
        <v>24</v>
      </c>
      <c r="E513" s="269" t="s">
        <v>25</v>
      </c>
      <c r="F513" s="269" t="s">
        <v>40</v>
      </c>
      <c r="G513" s="270" t="s">
        <v>41</v>
      </c>
      <c r="H513" s="271" t="s">
        <v>16</v>
      </c>
      <c r="I513" s="272" t="s">
        <v>42</v>
      </c>
      <c r="J513" s="273" t="s">
        <v>43</v>
      </c>
      <c r="K513" s="274" t="s">
        <v>44</v>
      </c>
      <c r="L513" s="606"/>
      <c r="M513" s="257"/>
      <c r="N513" s="257"/>
      <c r="O513" s="257"/>
      <c r="P513" s="257"/>
      <c r="Q513" s="257"/>
      <c r="R513" s="257"/>
      <c r="S513" s="257"/>
    </row>
    <row r="514" spans="1:19" ht="17.5" thickBot="1">
      <c r="A514" s="275">
        <v>1</v>
      </c>
      <c r="B514" s="422"/>
      <c r="C514" s="287"/>
      <c r="D514" s="287"/>
      <c r="E514" s="277">
        <f>C514+D514</f>
        <v>0</v>
      </c>
      <c r="F514" s="287"/>
      <c r="G514" s="278">
        <f>E514-F514</f>
        <v>0</v>
      </c>
      <c r="H514" s="287"/>
      <c r="I514" s="287"/>
      <c r="J514" s="278"/>
      <c r="K514" s="279"/>
      <c r="L514" s="606"/>
      <c r="M514" s="257"/>
      <c r="N514" s="257"/>
      <c r="O514" s="257"/>
      <c r="P514" s="257"/>
      <c r="Q514" s="257"/>
      <c r="R514" s="257"/>
      <c r="S514" s="257"/>
    </row>
    <row r="515" spans="1:19">
      <c r="A515" s="280">
        <v>2</v>
      </c>
      <c r="B515" s="276"/>
      <c r="C515" s="281"/>
      <c r="D515" s="281"/>
      <c r="E515" s="283">
        <f t="shared" ref="E515" si="81">C515+D515</f>
        <v>0</v>
      </c>
      <c r="F515" s="281"/>
      <c r="G515" s="278">
        <f>G514+E515-F515</f>
        <v>0</v>
      </c>
      <c r="H515" s="281"/>
      <c r="I515" s="281"/>
      <c r="J515" s="278"/>
      <c r="K515" s="279"/>
      <c r="L515" s="606"/>
      <c r="M515" s="257"/>
      <c r="N515" s="257"/>
      <c r="O515" s="257"/>
      <c r="P515" s="257"/>
      <c r="Q515" s="257"/>
      <c r="R515" s="257"/>
      <c r="S515" s="257"/>
    </row>
    <row r="516" spans="1:19">
      <c r="A516" s="280">
        <v>3</v>
      </c>
      <c r="B516" s="276"/>
      <c r="C516" s="281"/>
      <c r="D516" s="281"/>
      <c r="E516" s="283">
        <v>0</v>
      </c>
      <c r="F516" s="281"/>
      <c r="G516" s="278">
        <v>0</v>
      </c>
      <c r="H516" s="281"/>
      <c r="I516" s="281"/>
      <c r="J516" s="278"/>
      <c r="K516" s="279"/>
      <c r="L516" s="606"/>
      <c r="M516" s="257"/>
      <c r="N516" s="257"/>
      <c r="O516" s="257"/>
      <c r="P516" s="257"/>
      <c r="Q516" s="257"/>
      <c r="R516" s="257"/>
      <c r="S516" s="257"/>
    </row>
    <row r="517" spans="1:19">
      <c r="A517" s="280">
        <v>4</v>
      </c>
      <c r="B517" s="276"/>
      <c r="C517" s="281"/>
      <c r="D517" s="281"/>
      <c r="E517" s="283"/>
      <c r="F517" s="281"/>
      <c r="G517" s="278"/>
      <c r="H517" s="281"/>
      <c r="I517" s="281"/>
      <c r="J517" s="278"/>
      <c r="K517" s="279"/>
      <c r="L517" s="606"/>
      <c r="M517" s="257"/>
      <c r="N517" s="257"/>
      <c r="O517" s="257"/>
      <c r="P517" s="257"/>
      <c r="Q517" s="257"/>
      <c r="R517" s="257"/>
      <c r="S517" s="257"/>
    </row>
    <row r="518" spans="1:19">
      <c r="A518" s="280">
        <v>5</v>
      </c>
      <c r="B518" s="276"/>
      <c r="C518" s="281"/>
      <c r="D518" s="281"/>
      <c r="E518" s="283"/>
      <c r="F518" s="281"/>
      <c r="G518" s="278"/>
      <c r="H518" s="281"/>
      <c r="I518" s="281"/>
      <c r="J518" s="278"/>
      <c r="K518" s="282"/>
      <c r="L518" s="606"/>
      <c r="M518" s="257"/>
      <c r="N518" s="257"/>
      <c r="O518" s="257"/>
      <c r="P518" s="257"/>
      <c r="Q518" s="257"/>
      <c r="R518" s="257"/>
      <c r="S518" s="257"/>
    </row>
    <row r="519" spans="1:19">
      <c r="A519" s="280">
        <v>6</v>
      </c>
      <c r="B519" s="276"/>
      <c r="C519" s="281"/>
      <c r="D519" s="281"/>
      <c r="E519" s="283"/>
      <c r="F519" s="281"/>
      <c r="G519" s="278"/>
      <c r="H519" s="281"/>
      <c r="I519" s="281"/>
      <c r="J519" s="278"/>
      <c r="K519" s="282"/>
      <c r="L519" s="606"/>
      <c r="M519" s="257"/>
      <c r="N519" s="257"/>
      <c r="O519" s="257"/>
      <c r="P519" s="257"/>
      <c r="Q519" s="257"/>
      <c r="R519" s="257"/>
      <c r="S519" s="257"/>
    </row>
    <row r="520" spans="1:19">
      <c r="A520" s="280">
        <v>7</v>
      </c>
      <c r="B520" s="276"/>
      <c r="C520" s="281"/>
      <c r="D520" s="281"/>
      <c r="E520" s="283"/>
      <c r="F520" s="281"/>
      <c r="G520" s="278"/>
      <c r="H520" s="281"/>
      <c r="I520" s="281"/>
      <c r="J520" s="278"/>
      <c r="K520" s="282"/>
      <c r="L520" s="606"/>
      <c r="M520" s="257"/>
      <c r="N520" s="257"/>
      <c r="O520" s="257"/>
      <c r="P520" s="257"/>
      <c r="Q520" s="257"/>
      <c r="R520" s="257"/>
      <c r="S520" s="257"/>
    </row>
    <row r="521" spans="1:19">
      <c r="A521" s="280">
        <v>8</v>
      </c>
      <c r="B521" s="276"/>
      <c r="C521" s="281"/>
      <c r="D521" s="281"/>
      <c r="E521" s="283"/>
      <c r="F521" s="281"/>
      <c r="G521" s="278"/>
      <c r="H521" s="281"/>
      <c r="I521" s="281"/>
      <c r="J521" s="278"/>
      <c r="K521" s="282"/>
      <c r="L521" s="606"/>
      <c r="M521" s="257"/>
      <c r="N521" s="257"/>
      <c r="O521" s="257"/>
      <c r="P521" s="257"/>
      <c r="Q521" s="257"/>
      <c r="R521" s="257"/>
      <c r="S521" s="257"/>
    </row>
    <row r="522" spans="1:19">
      <c r="A522" s="280">
        <v>9</v>
      </c>
      <c r="B522" s="276"/>
      <c r="C522" s="281"/>
      <c r="D522" s="281"/>
      <c r="E522" s="283"/>
      <c r="F522" s="281"/>
      <c r="G522" s="278"/>
      <c r="H522" s="281"/>
      <c r="I522" s="281"/>
      <c r="J522" s="278"/>
      <c r="K522" s="282"/>
      <c r="L522" s="606"/>
      <c r="M522" s="257"/>
      <c r="N522" s="257"/>
      <c r="O522" s="257"/>
      <c r="P522" s="257"/>
      <c r="Q522" s="257"/>
      <c r="R522" s="257"/>
      <c r="S522" s="257"/>
    </row>
    <row r="523" spans="1:19">
      <c r="A523" s="280">
        <v>10</v>
      </c>
      <c r="B523" s="276"/>
      <c r="C523" s="281"/>
      <c r="D523" s="281"/>
      <c r="E523" s="283"/>
      <c r="F523" s="281"/>
      <c r="G523" s="278"/>
      <c r="H523" s="281"/>
      <c r="I523" s="281"/>
      <c r="J523" s="278"/>
      <c r="K523" s="282"/>
      <c r="L523" s="606"/>
      <c r="M523" s="257"/>
      <c r="N523" s="257"/>
      <c r="O523" s="257"/>
      <c r="P523" s="257"/>
      <c r="Q523" s="257"/>
      <c r="R523" s="257"/>
      <c r="S523" s="257"/>
    </row>
    <row r="524" spans="1:19">
      <c r="A524" s="280">
        <v>11</v>
      </c>
      <c r="B524" s="276"/>
      <c r="C524" s="281"/>
      <c r="D524" s="281"/>
      <c r="E524" s="283"/>
      <c r="F524" s="281"/>
      <c r="G524" s="278"/>
      <c r="H524" s="281"/>
      <c r="I524" s="281"/>
      <c r="J524" s="278"/>
      <c r="K524" s="282"/>
      <c r="L524" s="606"/>
      <c r="M524" s="257"/>
      <c r="N524" s="257"/>
      <c r="O524" s="257"/>
      <c r="P524" s="257"/>
      <c r="Q524" s="257"/>
      <c r="R524" s="257"/>
      <c r="S524" s="257"/>
    </row>
    <row r="525" spans="1:19">
      <c r="A525" s="280">
        <v>12</v>
      </c>
      <c r="B525" s="276"/>
      <c r="C525" s="281"/>
      <c r="D525" s="281"/>
      <c r="E525" s="283"/>
      <c r="F525" s="281"/>
      <c r="G525" s="278"/>
      <c r="H525" s="281"/>
      <c r="I525" s="281"/>
      <c r="J525" s="278"/>
      <c r="K525" s="282"/>
      <c r="L525" s="606"/>
      <c r="M525" s="257"/>
      <c r="N525" s="257"/>
      <c r="O525" s="257"/>
      <c r="P525" s="257"/>
      <c r="Q525" s="257"/>
      <c r="R525" s="257"/>
      <c r="S525" s="257"/>
    </row>
    <row r="526" spans="1:19">
      <c r="A526" s="288"/>
      <c r="B526" s="276"/>
      <c r="C526" s="289"/>
      <c r="D526" s="289"/>
      <c r="E526" s="290"/>
      <c r="F526" s="289"/>
      <c r="G526" s="291"/>
      <c r="H526" s="292">
        <f>SUM(H514:H525)</f>
        <v>0</v>
      </c>
      <c r="I526" s="289"/>
      <c r="J526" s="291"/>
      <c r="K526" s="285"/>
      <c r="L526" s="606"/>
      <c r="M526" s="257"/>
      <c r="N526" s="257"/>
      <c r="O526" s="257"/>
      <c r="P526" s="257"/>
      <c r="Q526" s="257"/>
      <c r="R526" s="257"/>
      <c r="S526" s="257"/>
    </row>
    <row r="527" spans="1:19" s="131" customFormat="1">
      <c r="A527" s="293"/>
      <c r="B527" s="294"/>
      <c r="C527" s="263"/>
      <c r="D527" s="263"/>
      <c r="E527" s="263"/>
      <c r="F527" s="263"/>
      <c r="G527" s="264"/>
      <c r="H527" s="263"/>
      <c r="I527" s="263"/>
      <c r="J527" s="263"/>
      <c r="K527" s="257"/>
      <c r="L527" s="606"/>
      <c r="M527" s="257"/>
      <c r="N527" s="257"/>
      <c r="O527" s="257"/>
      <c r="P527" s="257"/>
      <c r="Q527" s="257"/>
      <c r="R527" s="257"/>
      <c r="S527" s="257"/>
    </row>
    <row r="528" spans="1:19">
      <c r="A528" s="286"/>
      <c r="B528" s="263"/>
      <c r="C528" s="286"/>
      <c r="D528" s="286"/>
      <c r="E528" s="286"/>
      <c r="F528" s="286"/>
      <c r="G528" s="286"/>
      <c r="H528" s="286"/>
      <c r="I528" s="286"/>
      <c r="J528" s="265"/>
      <c r="K528" s="257"/>
      <c r="L528" s="606"/>
      <c r="M528" s="257"/>
      <c r="N528" s="257"/>
      <c r="O528" s="257"/>
      <c r="P528" s="257"/>
      <c r="Q528" s="257"/>
      <c r="R528" s="257"/>
      <c r="S528" s="257"/>
    </row>
    <row r="529" spans="1:19">
      <c r="A529" s="295"/>
      <c r="B529" s="286"/>
      <c r="C529" s="296"/>
      <c r="D529" s="296"/>
      <c r="E529" s="296"/>
      <c r="F529" s="296"/>
      <c r="G529" s="296"/>
      <c r="H529" s="297"/>
      <c r="I529" s="297"/>
      <c r="J529" s="297"/>
      <c r="K529" s="257"/>
      <c r="L529" s="606"/>
      <c r="M529" s="257"/>
      <c r="N529" s="257"/>
      <c r="O529" s="257"/>
      <c r="P529" s="257"/>
      <c r="Q529" s="257"/>
      <c r="R529" s="257"/>
      <c r="S529" s="257"/>
    </row>
    <row r="530" spans="1:19">
      <c r="A530" s="295"/>
      <c r="B530" s="298"/>
      <c r="C530" s="299"/>
      <c r="D530" s="299"/>
      <c r="E530" s="300"/>
      <c r="F530" s="300"/>
      <c r="G530" s="301"/>
      <c r="H530" s="302"/>
      <c r="I530" s="302"/>
      <c r="J530" s="302"/>
      <c r="K530" s="257"/>
      <c r="L530" s="606"/>
      <c r="M530" s="257"/>
      <c r="N530" s="257"/>
      <c r="O530" s="257"/>
      <c r="P530" s="257"/>
      <c r="Q530" s="257"/>
      <c r="R530" s="257"/>
      <c r="S530" s="257"/>
    </row>
    <row r="531" spans="1:19">
      <c r="A531" s="303"/>
      <c r="B531" s="256"/>
      <c r="C531" s="304"/>
      <c r="D531" s="304"/>
      <c r="E531" s="305"/>
      <c r="F531" s="304"/>
      <c r="G531" s="305"/>
      <c r="H531" s="304"/>
      <c r="I531" s="304"/>
      <c r="J531" s="305"/>
      <c r="K531" s="257"/>
      <c r="L531" s="606"/>
      <c r="M531" s="257"/>
      <c r="N531" s="257"/>
      <c r="O531" s="257"/>
      <c r="P531" s="257"/>
      <c r="Q531" s="257"/>
      <c r="R531" s="257"/>
      <c r="S531" s="257"/>
    </row>
    <row r="532" spans="1:19">
      <c r="A532" s="303"/>
      <c r="B532" s="306"/>
      <c r="C532" s="304"/>
      <c r="D532" s="304"/>
      <c r="E532" s="305"/>
      <c r="F532" s="304"/>
      <c r="G532" s="305"/>
      <c r="H532" s="304"/>
      <c r="I532" s="304"/>
      <c r="J532" s="305"/>
      <c r="K532" s="257"/>
      <c r="L532" s="606"/>
      <c r="M532" s="257"/>
      <c r="N532" s="257"/>
      <c r="O532" s="257"/>
      <c r="P532" s="257"/>
      <c r="Q532" s="257"/>
      <c r="R532" s="257"/>
      <c r="S532" s="257"/>
    </row>
    <row r="533" spans="1:19">
      <c r="A533" s="303"/>
      <c r="B533" s="306"/>
      <c r="C533" s="304"/>
      <c r="D533" s="304"/>
      <c r="E533" s="305"/>
      <c r="F533" s="304"/>
      <c r="G533" s="305"/>
      <c r="H533" s="304"/>
      <c r="I533" s="304"/>
      <c r="J533" s="305"/>
      <c r="K533" s="257"/>
      <c r="L533" s="606"/>
      <c r="M533" s="257"/>
      <c r="N533" s="257"/>
      <c r="O533" s="257"/>
      <c r="P533" s="257"/>
      <c r="Q533" s="257"/>
      <c r="R533" s="257"/>
      <c r="S533" s="257"/>
    </row>
    <row r="534" spans="1:19">
      <c r="A534" s="303"/>
      <c r="B534" s="306"/>
      <c r="C534" s="304"/>
      <c r="D534" s="304"/>
      <c r="E534" s="305"/>
      <c r="F534" s="304"/>
      <c r="G534" s="305"/>
      <c r="H534" s="304"/>
      <c r="I534" s="304"/>
      <c r="J534" s="305"/>
      <c r="K534" s="257"/>
      <c r="L534" s="606"/>
      <c r="M534" s="257"/>
      <c r="N534" s="257"/>
      <c r="O534" s="257"/>
      <c r="P534" s="257"/>
      <c r="Q534" s="257"/>
      <c r="R534" s="257"/>
      <c r="S534" s="257"/>
    </row>
    <row r="535" spans="1:19">
      <c r="A535" s="303"/>
      <c r="B535" s="306"/>
      <c r="C535" s="304"/>
      <c r="D535" s="304"/>
      <c r="E535" s="305"/>
      <c r="F535" s="304"/>
      <c r="G535" s="305"/>
      <c r="H535" s="304"/>
      <c r="I535" s="304"/>
      <c r="J535" s="305"/>
      <c r="K535" s="257"/>
      <c r="L535" s="606"/>
      <c r="M535" s="257"/>
      <c r="N535" s="257"/>
      <c r="O535" s="257"/>
      <c r="P535" s="257"/>
      <c r="Q535" s="257"/>
      <c r="R535" s="257"/>
      <c r="S535" s="257"/>
    </row>
    <row r="536" spans="1:19">
      <c r="A536" s="303"/>
      <c r="B536" s="306"/>
      <c r="C536" s="304"/>
      <c r="D536" s="304"/>
      <c r="E536" s="305"/>
      <c r="F536" s="304"/>
      <c r="G536" s="305"/>
      <c r="H536" s="304"/>
      <c r="I536" s="304"/>
      <c r="J536" s="305"/>
      <c r="K536" s="257"/>
      <c r="L536" s="606"/>
      <c r="M536" s="257"/>
      <c r="N536" s="257"/>
      <c r="O536" s="257"/>
      <c r="P536" s="257"/>
      <c r="Q536" s="257"/>
      <c r="R536" s="257"/>
      <c r="S536" s="257"/>
    </row>
    <row r="537" spans="1:19">
      <c r="A537" s="303"/>
      <c r="B537" s="306"/>
      <c r="C537" s="304"/>
      <c r="D537" s="304"/>
      <c r="E537" s="305"/>
      <c r="F537" s="304"/>
      <c r="G537" s="305"/>
      <c r="H537" s="304"/>
      <c r="I537" s="304"/>
      <c r="J537" s="305"/>
      <c r="K537" s="257"/>
      <c r="L537" s="606"/>
      <c r="M537" s="257"/>
      <c r="N537" s="257"/>
      <c r="O537" s="257"/>
      <c r="P537" s="257"/>
      <c r="Q537" s="257"/>
      <c r="R537" s="257"/>
      <c r="S537" s="257"/>
    </row>
    <row r="538" spans="1:19">
      <c r="A538" s="303"/>
      <c r="B538" s="306"/>
      <c r="C538" s="304"/>
      <c r="D538" s="304"/>
      <c r="E538" s="305"/>
      <c r="F538" s="304"/>
      <c r="G538" s="305"/>
      <c r="H538" s="304"/>
      <c r="I538" s="304"/>
      <c r="J538" s="305"/>
      <c r="K538" s="257"/>
      <c r="L538" s="606"/>
      <c r="M538" s="257"/>
      <c r="N538" s="257"/>
      <c r="O538" s="257"/>
      <c r="P538" s="257"/>
      <c r="Q538" s="257"/>
      <c r="R538" s="257"/>
      <c r="S538" s="257"/>
    </row>
    <row r="539" spans="1:19">
      <c r="A539" s="303"/>
      <c r="B539" s="306"/>
      <c r="C539" s="304"/>
      <c r="D539" s="304"/>
      <c r="E539" s="305"/>
      <c r="F539" s="304"/>
      <c r="G539" s="305"/>
      <c r="H539" s="304"/>
      <c r="I539" s="304"/>
      <c r="J539" s="305"/>
      <c r="K539" s="257"/>
      <c r="L539" s="606"/>
      <c r="M539" s="257"/>
      <c r="N539" s="257"/>
      <c r="O539" s="257"/>
      <c r="P539" s="257"/>
      <c r="Q539" s="257"/>
      <c r="R539" s="257"/>
      <c r="S539" s="257"/>
    </row>
    <row r="540" spans="1:19">
      <c r="A540" s="303"/>
      <c r="B540" s="307"/>
      <c r="C540" s="304"/>
      <c r="D540" s="304"/>
      <c r="E540" s="305"/>
      <c r="F540" s="304"/>
      <c r="G540" s="305"/>
      <c r="H540" s="304"/>
      <c r="I540" s="304"/>
      <c r="J540" s="305"/>
      <c r="K540" s="257"/>
      <c r="L540" s="606"/>
      <c r="M540" s="257"/>
      <c r="N540" s="257"/>
      <c r="O540" s="257"/>
      <c r="P540" s="257"/>
      <c r="Q540" s="257"/>
      <c r="R540" s="257"/>
      <c r="S540" s="257"/>
    </row>
    <row r="541" spans="1:19">
      <c r="A541" s="303"/>
      <c r="B541" s="307"/>
      <c r="C541" s="304"/>
      <c r="D541" s="304"/>
      <c r="E541" s="305"/>
      <c r="F541" s="304"/>
      <c r="G541" s="305"/>
      <c r="H541" s="304"/>
      <c r="I541" s="304"/>
      <c r="J541" s="305"/>
      <c r="K541" s="257"/>
      <c r="L541" s="606"/>
      <c r="M541" s="257"/>
      <c r="N541" s="257"/>
      <c r="O541" s="257"/>
      <c r="P541" s="257"/>
      <c r="Q541" s="257"/>
      <c r="R541" s="257"/>
      <c r="S541" s="257"/>
    </row>
    <row r="542" spans="1:19">
      <c r="A542" s="303"/>
      <c r="B542" s="307"/>
      <c r="C542" s="304"/>
      <c r="D542" s="304"/>
      <c r="E542" s="305"/>
      <c r="F542" s="304"/>
      <c r="G542" s="305"/>
      <c r="H542" s="304"/>
      <c r="I542" s="304"/>
      <c r="J542" s="305"/>
      <c r="K542" s="257"/>
      <c r="L542" s="606"/>
      <c r="M542" s="257"/>
      <c r="N542" s="257"/>
      <c r="O542" s="257"/>
      <c r="P542" s="257"/>
      <c r="Q542" s="257"/>
      <c r="R542" s="257"/>
      <c r="S542" s="257"/>
    </row>
    <row r="543" spans="1:19">
      <c r="A543" s="303"/>
      <c r="B543" s="306"/>
      <c r="C543" s="304"/>
      <c r="D543" s="304"/>
      <c r="E543" s="305"/>
      <c r="F543" s="304"/>
      <c r="G543" s="305"/>
      <c r="H543" s="304"/>
      <c r="I543" s="304"/>
      <c r="J543" s="305"/>
      <c r="K543" s="257"/>
      <c r="L543" s="606"/>
      <c r="M543" s="257"/>
      <c r="N543" s="257"/>
      <c r="O543" s="257"/>
      <c r="P543" s="257"/>
      <c r="Q543" s="257"/>
      <c r="R543" s="257"/>
      <c r="S543" s="257"/>
    </row>
    <row r="544" spans="1:19">
      <c r="A544" s="263"/>
      <c r="B544" s="306"/>
      <c r="C544" s="263"/>
      <c r="D544" s="263"/>
      <c r="E544" s="263"/>
      <c r="F544" s="263"/>
      <c r="G544" s="264"/>
      <c r="H544" s="263"/>
      <c r="I544" s="263"/>
      <c r="J544" s="263"/>
      <c r="K544" s="257"/>
      <c r="L544" s="606"/>
      <c r="M544" s="257"/>
      <c r="N544" s="257"/>
      <c r="O544" s="257"/>
      <c r="P544" s="257"/>
      <c r="Q544" s="257"/>
      <c r="R544" s="257"/>
      <c r="S544" s="257"/>
    </row>
    <row r="545" spans="1:19">
      <c r="A545" s="286"/>
      <c r="B545" s="263"/>
      <c r="C545" s="286"/>
      <c r="D545" s="286"/>
      <c r="E545" s="286"/>
      <c r="F545" s="286"/>
      <c r="G545" s="286"/>
      <c r="H545" s="286"/>
      <c r="I545" s="286"/>
      <c r="J545" s="265"/>
      <c r="K545" s="257"/>
      <c r="L545" s="606"/>
      <c r="M545" s="257"/>
      <c r="N545" s="257"/>
      <c r="O545" s="257"/>
      <c r="P545" s="257"/>
      <c r="Q545" s="257"/>
      <c r="R545" s="257"/>
      <c r="S545" s="257"/>
    </row>
    <row r="546" spans="1:19">
      <c r="A546" s="295"/>
      <c r="B546" s="286"/>
      <c r="C546" s="296"/>
      <c r="D546" s="296"/>
      <c r="E546" s="296"/>
      <c r="F546" s="296"/>
      <c r="G546" s="296"/>
      <c r="H546" s="297"/>
      <c r="I546" s="297"/>
      <c r="J546" s="297"/>
      <c r="K546" s="257"/>
      <c r="L546" s="606"/>
      <c r="M546" s="257"/>
      <c r="N546" s="257"/>
      <c r="O546" s="257"/>
      <c r="P546" s="257"/>
      <c r="Q546" s="257"/>
      <c r="R546" s="257"/>
      <c r="S546" s="257"/>
    </row>
    <row r="547" spans="1:19">
      <c r="A547" s="295"/>
      <c r="B547" s="256"/>
      <c r="C547" s="299"/>
      <c r="D547" s="299"/>
      <c r="E547" s="300"/>
      <c r="F547" s="300"/>
      <c r="G547" s="301"/>
      <c r="H547" s="302"/>
      <c r="I547" s="302"/>
      <c r="J547" s="302"/>
      <c r="K547" s="257"/>
      <c r="L547" s="606"/>
      <c r="M547" s="257"/>
      <c r="N547" s="257"/>
      <c r="O547" s="257"/>
      <c r="P547" s="257"/>
      <c r="Q547" s="257"/>
      <c r="R547" s="257"/>
      <c r="S547" s="257"/>
    </row>
    <row r="548" spans="1:19">
      <c r="A548" s="303"/>
      <c r="B548" s="256"/>
      <c r="C548" s="304"/>
      <c r="D548" s="304"/>
      <c r="E548" s="305"/>
      <c r="F548" s="304"/>
      <c r="G548" s="305"/>
      <c r="H548" s="304"/>
      <c r="I548" s="304"/>
      <c r="J548" s="305"/>
      <c r="K548" s="257"/>
      <c r="L548" s="606"/>
      <c r="M548" s="257"/>
      <c r="N548" s="257"/>
      <c r="O548" s="257"/>
      <c r="P548" s="257"/>
      <c r="Q548" s="257"/>
      <c r="R548" s="257"/>
      <c r="S548" s="257"/>
    </row>
    <row r="549" spans="1:19">
      <c r="A549" s="303"/>
      <c r="B549" s="306"/>
      <c r="C549" s="304"/>
      <c r="D549" s="304"/>
      <c r="E549" s="305"/>
      <c r="F549" s="304"/>
      <c r="G549" s="305"/>
      <c r="H549" s="304"/>
      <c r="I549" s="304"/>
      <c r="J549" s="305"/>
      <c r="K549" s="257"/>
      <c r="L549" s="606"/>
      <c r="M549" s="257"/>
      <c r="N549" s="257"/>
      <c r="O549" s="257"/>
      <c r="P549" s="257"/>
      <c r="Q549" s="257"/>
      <c r="R549" s="257"/>
      <c r="S549" s="257"/>
    </row>
    <row r="550" spans="1:19">
      <c r="A550" s="139"/>
      <c r="B550" s="142"/>
      <c r="C550" s="140"/>
      <c r="D550" s="140"/>
      <c r="E550" s="141"/>
      <c r="F550" s="140"/>
      <c r="G550" s="141"/>
      <c r="H550" s="140"/>
      <c r="I550" s="140"/>
      <c r="J550" s="141"/>
    </row>
    <row r="551" spans="1:19">
      <c r="A551" s="139"/>
      <c r="B551" s="142"/>
      <c r="C551" s="140"/>
      <c r="D551" s="140"/>
      <c r="E551" s="141"/>
      <c r="F551" s="140"/>
      <c r="G551" s="141"/>
      <c r="H551" s="140"/>
      <c r="I551" s="140"/>
      <c r="J551" s="141"/>
    </row>
    <row r="552" spans="1:19">
      <c r="A552" s="139"/>
      <c r="B552" s="142"/>
      <c r="C552" s="140"/>
      <c r="D552" s="140"/>
      <c r="E552" s="141"/>
      <c r="F552" s="140"/>
      <c r="G552" s="141"/>
      <c r="H552" s="140"/>
      <c r="I552" s="140"/>
      <c r="J552" s="141"/>
    </row>
    <row r="553" spans="1:19">
      <c r="A553" s="139"/>
      <c r="B553" s="142"/>
      <c r="C553" s="140"/>
      <c r="D553" s="140"/>
      <c r="E553" s="141"/>
      <c r="F553" s="140"/>
      <c r="G553" s="141"/>
      <c r="H553" s="140"/>
      <c r="I553" s="140"/>
      <c r="J553" s="141"/>
    </row>
    <row r="554" spans="1:19">
      <c r="A554" s="139"/>
      <c r="B554" s="142"/>
      <c r="C554" s="140"/>
      <c r="D554" s="140"/>
      <c r="E554" s="141"/>
      <c r="F554" s="140"/>
      <c r="G554" s="141"/>
      <c r="H554" s="140"/>
      <c r="I554" s="140"/>
      <c r="J554" s="141"/>
    </row>
    <row r="555" spans="1:19">
      <c r="A555" s="139"/>
      <c r="B555" s="142"/>
      <c r="C555" s="140"/>
      <c r="D555" s="140"/>
      <c r="E555" s="141"/>
      <c r="F555" s="140"/>
      <c r="G555" s="141"/>
      <c r="H555" s="140"/>
      <c r="I555" s="140"/>
      <c r="J555" s="141"/>
    </row>
    <row r="556" spans="1:19">
      <c r="A556" s="139"/>
      <c r="B556" s="142"/>
      <c r="C556" s="140"/>
      <c r="D556" s="140"/>
      <c r="E556" s="141"/>
      <c r="F556" s="140"/>
      <c r="G556" s="141"/>
      <c r="H556" s="140"/>
      <c r="I556" s="140"/>
      <c r="J556" s="141"/>
    </row>
    <row r="557" spans="1:19">
      <c r="A557" s="139"/>
      <c r="B557" s="142"/>
      <c r="C557" s="140"/>
      <c r="D557" s="140"/>
      <c r="E557" s="141"/>
      <c r="F557" s="140"/>
      <c r="G557" s="141"/>
      <c r="H557" s="140"/>
      <c r="I557" s="140"/>
      <c r="J557" s="141"/>
    </row>
    <row r="558" spans="1:19">
      <c r="A558" s="139"/>
      <c r="B558" s="143"/>
      <c r="C558" s="140"/>
      <c r="D558" s="140"/>
      <c r="E558" s="141"/>
      <c r="F558" s="140"/>
      <c r="G558" s="141"/>
      <c r="H558" s="140"/>
      <c r="I558" s="140"/>
      <c r="J558" s="141"/>
    </row>
    <row r="559" spans="1:19">
      <c r="A559" s="139"/>
      <c r="B559" s="143"/>
      <c r="C559" s="140"/>
      <c r="D559" s="140"/>
      <c r="E559" s="141"/>
      <c r="F559" s="140"/>
      <c r="G559" s="141"/>
      <c r="H559" s="140"/>
      <c r="I559" s="140"/>
      <c r="J559" s="141"/>
    </row>
    <row r="560" spans="1:19">
      <c r="A560" s="139"/>
      <c r="B560" s="142"/>
      <c r="C560" s="140"/>
      <c r="D560" s="140"/>
      <c r="E560" s="141"/>
      <c r="F560" s="140"/>
      <c r="G560" s="141"/>
      <c r="H560" s="140"/>
      <c r="I560" s="140"/>
      <c r="J560" s="141"/>
    </row>
    <row r="561" spans="1:10">
      <c r="A561" s="128"/>
      <c r="B561" s="142"/>
      <c r="C561" s="128"/>
      <c r="D561" s="128"/>
      <c r="E561" s="128"/>
      <c r="F561" s="128"/>
      <c r="G561" s="129"/>
      <c r="H561" s="128"/>
      <c r="I561" s="128"/>
      <c r="J561" s="128"/>
    </row>
    <row r="562" spans="1:10">
      <c r="A562" s="125"/>
      <c r="B562" s="128"/>
      <c r="C562" s="125"/>
      <c r="D562" s="125"/>
      <c r="E562" s="125"/>
      <c r="F562" s="125"/>
      <c r="G562" s="125"/>
      <c r="H562" s="125"/>
      <c r="I562" s="125"/>
      <c r="J562" s="126"/>
    </row>
    <row r="563" spans="1:10">
      <c r="A563" s="132"/>
      <c r="B563" s="125"/>
      <c r="C563" s="133"/>
      <c r="D563" s="133"/>
      <c r="E563" s="133"/>
      <c r="F563" s="133"/>
      <c r="G563" s="133"/>
      <c r="H563" s="134"/>
      <c r="I563" s="134"/>
      <c r="J563" s="134"/>
    </row>
    <row r="564" spans="1:10">
      <c r="A564" s="132"/>
      <c r="B564" s="123"/>
      <c r="C564" s="135"/>
      <c r="D564" s="135"/>
      <c r="E564" s="136"/>
      <c r="F564" s="136"/>
      <c r="G564" s="137"/>
      <c r="H564" s="138"/>
      <c r="I564" s="138"/>
      <c r="J564" s="138"/>
    </row>
    <row r="565" spans="1:10">
      <c r="A565" s="139"/>
      <c r="B565" s="123"/>
      <c r="C565" s="140"/>
      <c r="D565" s="140"/>
      <c r="E565" s="141"/>
      <c r="F565" s="140"/>
      <c r="G565" s="141"/>
      <c r="H565" s="140"/>
      <c r="I565" s="140"/>
      <c r="J565" s="141"/>
    </row>
    <row r="566" spans="1:10">
      <c r="A566" s="139"/>
      <c r="B566" s="142"/>
      <c r="C566" s="140"/>
      <c r="D566" s="140"/>
      <c r="E566" s="141"/>
      <c r="F566" s="140"/>
      <c r="G566" s="141"/>
      <c r="H566" s="140"/>
      <c r="I566" s="140"/>
      <c r="J566" s="141"/>
    </row>
    <row r="567" spans="1:10">
      <c r="A567" s="139"/>
      <c r="B567" s="142"/>
      <c r="C567" s="140"/>
      <c r="D567" s="140"/>
      <c r="E567" s="141"/>
      <c r="F567" s="140"/>
      <c r="G567" s="141"/>
      <c r="H567" s="140"/>
      <c r="I567" s="140"/>
      <c r="J567" s="141"/>
    </row>
    <row r="568" spans="1:10">
      <c r="A568" s="139"/>
      <c r="B568" s="142"/>
      <c r="C568" s="140"/>
      <c r="D568" s="140"/>
      <c r="E568" s="141"/>
      <c r="F568" s="140"/>
      <c r="G568" s="141"/>
      <c r="H568" s="140"/>
      <c r="I568" s="140"/>
      <c r="J568" s="141"/>
    </row>
    <row r="569" spans="1:10">
      <c r="A569" s="139"/>
      <c r="B569" s="142"/>
      <c r="C569" s="140"/>
      <c r="D569" s="140"/>
      <c r="E569" s="141"/>
      <c r="F569" s="140"/>
      <c r="G569" s="141"/>
      <c r="H569" s="140"/>
      <c r="I569" s="140"/>
      <c r="J569" s="141"/>
    </row>
    <row r="570" spans="1:10">
      <c r="A570" s="139"/>
      <c r="B570" s="142"/>
      <c r="C570" s="140"/>
      <c r="D570" s="140"/>
      <c r="E570" s="141"/>
      <c r="F570" s="140"/>
      <c r="G570" s="141"/>
      <c r="H570" s="140"/>
      <c r="I570" s="140"/>
      <c r="J570" s="141"/>
    </row>
    <row r="571" spans="1:10">
      <c r="A571" s="139"/>
      <c r="B571" s="142"/>
      <c r="C571" s="140"/>
      <c r="D571" s="140"/>
      <c r="E571" s="141"/>
      <c r="F571" s="140"/>
      <c r="G571" s="141"/>
      <c r="H571" s="140"/>
      <c r="I571" s="140"/>
      <c r="J571" s="141"/>
    </row>
    <row r="572" spans="1:10">
      <c r="A572" s="139"/>
      <c r="B572" s="142"/>
      <c r="C572" s="140"/>
      <c r="D572" s="140"/>
      <c r="E572" s="141"/>
      <c r="F572" s="140"/>
      <c r="G572" s="141"/>
      <c r="H572" s="140"/>
      <c r="I572" s="140"/>
      <c r="J572" s="141"/>
    </row>
    <row r="573" spans="1:10">
      <c r="A573" s="139"/>
      <c r="B573" s="142"/>
      <c r="C573" s="140"/>
      <c r="D573" s="140"/>
      <c r="E573" s="141"/>
      <c r="F573" s="140"/>
      <c r="G573" s="141"/>
      <c r="H573" s="140"/>
      <c r="I573" s="140"/>
      <c r="J573" s="141"/>
    </row>
    <row r="574" spans="1:10">
      <c r="A574" s="139"/>
      <c r="B574" s="142"/>
      <c r="C574" s="140"/>
      <c r="D574" s="140"/>
      <c r="E574" s="141"/>
      <c r="F574" s="140"/>
      <c r="G574" s="141"/>
      <c r="H574" s="140"/>
      <c r="I574" s="140"/>
      <c r="J574" s="141"/>
    </row>
    <row r="575" spans="1:10">
      <c r="A575" s="139"/>
      <c r="B575" s="143"/>
      <c r="C575" s="140"/>
      <c r="D575" s="140"/>
      <c r="E575" s="141"/>
      <c r="F575" s="140"/>
      <c r="G575" s="141"/>
      <c r="H575" s="140"/>
      <c r="I575" s="140"/>
      <c r="J575" s="141"/>
    </row>
    <row r="576" spans="1:10">
      <c r="A576" s="139"/>
      <c r="B576" s="143"/>
      <c r="C576" s="140"/>
      <c r="D576" s="140"/>
      <c r="E576" s="141"/>
      <c r="F576" s="140"/>
      <c r="G576" s="141"/>
      <c r="H576" s="140"/>
      <c r="I576" s="140"/>
      <c r="J576" s="141"/>
    </row>
    <row r="577" spans="1:10">
      <c r="A577" s="139"/>
      <c r="B577" s="142"/>
      <c r="C577" s="140"/>
      <c r="D577" s="140"/>
      <c r="E577" s="141"/>
      <c r="F577" s="140"/>
      <c r="G577" s="141"/>
      <c r="H577" s="140"/>
      <c r="I577" s="140"/>
      <c r="J577" s="141"/>
    </row>
    <row r="578" spans="1:10">
      <c r="A578" s="128"/>
      <c r="B578" s="142"/>
      <c r="C578" s="128"/>
      <c r="D578" s="128"/>
      <c r="E578" s="128"/>
      <c r="F578" s="128"/>
      <c r="G578" s="129"/>
      <c r="H578" s="128"/>
      <c r="I578" s="128"/>
      <c r="J578" s="128"/>
    </row>
    <row r="579" spans="1:10">
      <c r="A579" s="125"/>
      <c r="B579" s="128"/>
      <c r="C579" s="125"/>
      <c r="D579" s="125"/>
      <c r="E579" s="125"/>
      <c r="F579" s="125"/>
      <c r="G579" s="125"/>
      <c r="H579" s="125"/>
      <c r="I579" s="125"/>
      <c r="J579" s="126"/>
    </row>
    <row r="580" spans="1:10">
      <c r="A580" s="132"/>
      <c r="B580" s="125"/>
      <c r="C580" s="133"/>
      <c r="D580" s="133"/>
      <c r="E580" s="133"/>
      <c r="F580" s="133"/>
      <c r="G580" s="133"/>
      <c r="H580" s="134"/>
      <c r="I580" s="134"/>
      <c r="J580" s="134"/>
    </row>
    <row r="581" spans="1:10">
      <c r="A581" s="132"/>
      <c r="B581" s="123"/>
      <c r="C581" s="135"/>
      <c r="D581" s="135"/>
      <c r="E581" s="136"/>
      <c r="F581" s="136"/>
      <c r="G581" s="137"/>
      <c r="H581" s="138"/>
      <c r="I581" s="138"/>
      <c r="J581" s="138"/>
    </row>
    <row r="582" spans="1:10">
      <c r="A582" s="139"/>
      <c r="B582" s="123"/>
      <c r="C582" s="140"/>
      <c r="D582" s="140"/>
      <c r="E582" s="141"/>
      <c r="F582" s="140"/>
      <c r="G582" s="141"/>
      <c r="H582" s="140"/>
      <c r="I582" s="140"/>
      <c r="J582" s="141"/>
    </row>
    <row r="583" spans="1:10">
      <c r="A583" s="139"/>
      <c r="B583" s="142"/>
      <c r="C583" s="140"/>
      <c r="D583" s="140"/>
      <c r="E583" s="141"/>
      <c r="F583" s="140"/>
      <c r="G583" s="141"/>
      <c r="H583" s="140"/>
      <c r="I583" s="140"/>
      <c r="J583" s="141"/>
    </row>
    <row r="584" spans="1:10">
      <c r="A584" s="139"/>
      <c r="B584" s="142"/>
      <c r="C584" s="140"/>
      <c r="D584" s="140"/>
      <c r="E584" s="141"/>
      <c r="F584" s="140"/>
      <c r="G584" s="141"/>
      <c r="H584" s="140"/>
      <c r="I584" s="140"/>
      <c r="J584" s="141"/>
    </row>
    <row r="585" spans="1:10">
      <c r="A585" s="139"/>
      <c r="B585" s="142"/>
      <c r="C585" s="140"/>
      <c r="D585" s="140"/>
      <c r="E585" s="141"/>
      <c r="F585" s="140"/>
      <c r="G585" s="141"/>
      <c r="H585" s="140"/>
      <c r="I585" s="140"/>
      <c r="J585" s="141"/>
    </row>
    <row r="586" spans="1:10">
      <c r="A586" s="139"/>
      <c r="B586" s="142"/>
      <c r="C586" s="140"/>
      <c r="D586" s="140"/>
      <c r="E586" s="141"/>
      <c r="F586" s="140"/>
      <c r="G586" s="141"/>
      <c r="H586" s="140"/>
      <c r="I586" s="140"/>
      <c r="J586" s="141"/>
    </row>
    <row r="587" spans="1:10">
      <c r="A587" s="139"/>
      <c r="B587" s="142"/>
      <c r="C587" s="140"/>
      <c r="D587" s="140"/>
      <c r="E587" s="141"/>
      <c r="F587" s="140"/>
      <c r="G587" s="141"/>
      <c r="H587" s="140"/>
      <c r="I587" s="140"/>
      <c r="J587" s="141"/>
    </row>
    <row r="588" spans="1:10">
      <c r="A588" s="139"/>
      <c r="B588" s="142"/>
      <c r="C588" s="140"/>
      <c r="D588" s="140"/>
      <c r="E588" s="141"/>
      <c r="F588" s="140"/>
      <c r="G588" s="141"/>
      <c r="H588" s="140"/>
      <c r="I588" s="140"/>
      <c r="J588" s="141"/>
    </row>
    <row r="589" spans="1:10">
      <c r="A589" s="139"/>
      <c r="B589" s="142"/>
      <c r="C589" s="140"/>
      <c r="D589" s="140"/>
      <c r="E589" s="141"/>
      <c r="F589" s="140"/>
      <c r="G589" s="141"/>
      <c r="H589" s="140"/>
      <c r="I589" s="140"/>
      <c r="J589" s="141"/>
    </row>
    <row r="590" spans="1:10">
      <c r="A590" s="139"/>
      <c r="B590" s="142"/>
      <c r="C590" s="140"/>
      <c r="D590" s="140"/>
      <c r="E590" s="141"/>
      <c r="F590" s="140"/>
      <c r="G590" s="141"/>
      <c r="H590" s="140"/>
      <c r="I590" s="140"/>
      <c r="J590" s="141"/>
    </row>
    <row r="591" spans="1:10">
      <c r="A591" s="139"/>
      <c r="B591" s="142"/>
      <c r="C591" s="140"/>
      <c r="D591" s="140"/>
      <c r="E591" s="141"/>
      <c r="F591" s="140"/>
      <c r="G591" s="141"/>
      <c r="H591" s="140"/>
      <c r="I591" s="140"/>
      <c r="J591" s="141"/>
    </row>
    <row r="592" spans="1:10">
      <c r="A592" s="139"/>
      <c r="B592" s="143"/>
      <c r="C592" s="140"/>
      <c r="D592" s="140"/>
      <c r="E592" s="141"/>
      <c r="F592" s="140"/>
      <c r="G592" s="141"/>
      <c r="H592" s="140"/>
      <c r="I592" s="140"/>
      <c r="J592" s="141"/>
    </row>
    <row r="593" spans="1:10">
      <c r="A593" s="139"/>
      <c r="B593" s="143"/>
      <c r="C593" s="140"/>
      <c r="D593" s="140"/>
      <c r="E593" s="141"/>
      <c r="F593" s="140"/>
      <c r="G593" s="141"/>
      <c r="H593" s="140"/>
      <c r="I593" s="140"/>
      <c r="J593" s="141"/>
    </row>
    <row r="594" spans="1:10">
      <c r="A594" s="139"/>
      <c r="B594" s="142"/>
      <c r="C594" s="140"/>
      <c r="D594" s="140"/>
      <c r="E594" s="141"/>
      <c r="F594" s="140"/>
      <c r="G594" s="141"/>
      <c r="H594" s="140"/>
      <c r="I594" s="140"/>
      <c r="J594" s="141"/>
    </row>
    <row r="595" spans="1:10">
      <c r="A595" s="128"/>
      <c r="B595" s="142"/>
      <c r="C595" s="128"/>
      <c r="D595" s="128"/>
      <c r="E595" s="128"/>
      <c r="F595" s="128"/>
      <c r="G595" s="129"/>
      <c r="H595" s="128"/>
      <c r="I595" s="128"/>
      <c r="J595" s="128"/>
    </row>
    <row r="596" spans="1:10">
      <c r="A596" s="125"/>
      <c r="B596" s="128"/>
      <c r="C596" s="125"/>
      <c r="D596" s="125"/>
      <c r="E596" s="125"/>
      <c r="F596" s="125"/>
      <c r="G596" s="125"/>
      <c r="H596" s="125"/>
      <c r="I596" s="125"/>
      <c r="J596" s="126"/>
    </row>
    <row r="597" spans="1:10">
      <c r="A597" s="132"/>
      <c r="B597" s="125"/>
      <c r="C597" s="133"/>
      <c r="D597" s="133"/>
      <c r="E597" s="133"/>
      <c r="F597" s="133"/>
      <c r="G597" s="133"/>
      <c r="H597" s="134"/>
      <c r="I597" s="134"/>
      <c r="J597" s="134"/>
    </row>
    <row r="598" spans="1:10">
      <c r="A598" s="132"/>
      <c r="B598" s="123"/>
      <c r="C598" s="135"/>
      <c r="D598" s="135"/>
      <c r="E598" s="136"/>
      <c r="F598" s="136"/>
      <c r="G598" s="137"/>
      <c r="H598" s="138"/>
      <c r="I598" s="138"/>
      <c r="J598" s="138"/>
    </row>
    <row r="599" spans="1:10">
      <c r="A599" s="139"/>
      <c r="B599" s="123"/>
      <c r="C599" s="140"/>
      <c r="D599" s="140"/>
      <c r="E599" s="141"/>
      <c r="F599" s="140"/>
      <c r="G599" s="141"/>
      <c r="H599" s="140"/>
      <c r="I599" s="140"/>
      <c r="J599" s="141"/>
    </row>
    <row r="600" spans="1:10">
      <c r="A600" s="139"/>
      <c r="B600" s="142"/>
      <c r="C600" s="140"/>
      <c r="D600" s="140"/>
      <c r="E600" s="141"/>
      <c r="F600" s="140"/>
      <c r="G600" s="141"/>
      <c r="H600" s="140"/>
      <c r="I600" s="140"/>
      <c r="J600" s="141"/>
    </row>
    <row r="601" spans="1:10">
      <c r="A601" s="139"/>
      <c r="B601" s="142"/>
      <c r="C601" s="140"/>
      <c r="D601" s="140"/>
      <c r="E601" s="141"/>
      <c r="F601" s="140"/>
      <c r="G601" s="141"/>
      <c r="H601" s="140"/>
      <c r="I601" s="140"/>
      <c r="J601" s="141"/>
    </row>
    <row r="602" spans="1:10">
      <c r="A602" s="139"/>
      <c r="B602" s="142"/>
      <c r="C602" s="140"/>
      <c r="D602" s="140"/>
      <c r="E602" s="141"/>
      <c r="F602" s="140"/>
      <c r="G602" s="141"/>
      <c r="H602" s="140"/>
      <c r="I602" s="140"/>
      <c r="J602" s="141"/>
    </row>
    <row r="603" spans="1:10">
      <c r="A603" s="139"/>
      <c r="B603" s="142"/>
      <c r="C603" s="140"/>
      <c r="D603" s="140"/>
      <c r="E603" s="141"/>
      <c r="F603" s="140"/>
      <c r="G603" s="141"/>
      <c r="H603" s="140"/>
      <c r="I603" s="140"/>
      <c r="J603" s="141"/>
    </row>
    <row r="604" spans="1:10">
      <c r="A604" s="139"/>
      <c r="B604" s="142"/>
      <c r="C604" s="140"/>
      <c r="D604" s="140"/>
      <c r="E604" s="141"/>
      <c r="F604" s="140"/>
      <c r="G604" s="141"/>
      <c r="H604" s="140"/>
      <c r="I604" s="140"/>
      <c r="J604" s="141"/>
    </row>
    <row r="605" spans="1:10">
      <c r="A605" s="139"/>
      <c r="B605" s="142"/>
      <c r="C605" s="140"/>
      <c r="D605" s="140"/>
      <c r="E605" s="141"/>
      <c r="F605" s="140"/>
      <c r="G605" s="141"/>
      <c r="H605" s="140"/>
      <c r="I605" s="140"/>
      <c r="J605" s="141"/>
    </row>
    <row r="606" spans="1:10">
      <c r="A606" s="139"/>
      <c r="B606" s="142"/>
      <c r="C606" s="140"/>
      <c r="D606" s="140"/>
      <c r="E606" s="141"/>
      <c r="F606" s="140"/>
      <c r="G606" s="141"/>
      <c r="H606" s="140"/>
      <c r="I606" s="140"/>
      <c r="J606" s="141"/>
    </row>
    <row r="607" spans="1:10">
      <c r="A607" s="139"/>
      <c r="B607" s="142"/>
      <c r="C607" s="140"/>
      <c r="D607" s="140"/>
      <c r="E607" s="141"/>
      <c r="F607" s="140"/>
      <c r="G607" s="141"/>
      <c r="H607" s="140"/>
      <c r="I607" s="140"/>
      <c r="J607" s="141"/>
    </row>
    <row r="608" spans="1:10">
      <c r="A608" s="139"/>
      <c r="B608" s="142"/>
      <c r="C608" s="140"/>
      <c r="D608" s="140"/>
      <c r="E608" s="141"/>
      <c r="F608" s="140"/>
      <c r="G608" s="141"/>
      <c r="H608" s="140"/>
      <c r="I608" s="140"/>
      <c r="J608" s="141"/>
    </row>
    <row r="609" spans="1:10">
      <c r="A609" s="139"/>
      <c r="B609" s="143"/>
      <c r="C609" s="140"/>
      <c r="D609" s="140"/>
      <c r="E609" s="141"/>
      <c r="F609" s="140"/>
      <c r="G609" s="141"/>
      <c r="H609" s="140"/>
      <c r="I609" s="140"/>
      <c r="J609" s="141"/>
    </row>
    <row r="610" spans="1:10">
      <c r="A610" s="139"/>
      <c r="B610" s="143"/>
      <c r="C610" s="140"/>
      <c r="D610" s="140"/>
      <c r="E610" s="141"/>
      <c r="F610" s="140"/>
      <c r="G610" s="141"/>
      <c r="H610" s="140"/>
      <c r="I610" s="140"/>
      <c r="J610" s="141"/>
    </row>
    <row r="611" spans="1:10">
      <c r="A611" s="139"/>
      <c r="B611" s="142"/>
      <c r="C611" s="140"/>
      <c r="D611" s="140"/>
      <c r="E611" s="141"/>
      <c r="F611" s="140"/>
      <c r="G611" s="141"/>
      <c r="H611" s="140"/>
      <c r="I611" s="140"/>
      <c r="J611" s="141"/>
    </row>
    <row r="612" spans="1:10">
      <c r="A612" s="128"/>
      <c r="B612" s="142"/>
      <c r="C612" s="128"/>
      <c r="D612" s="128"/>
      <c r="E612" s="128"/>
      <c r="F612" s="128"/>
      <c r="G612" s="129"/>
      <c r="H612" s="128"/>
      <c r="I612" s="128"/>
      <c r="J612" s="128"/>
    </row>
    <row r="613" spans="1:10">
      <c r="A613" s="125"/>
      <c r="B613" s="128"/>
      <c r="C613" s="125"/>
      <c r="D613" s="125"/>
      <c r="E613" s="125"/>
      <c r="F613" s="125"/>
      <c r="G613" s="125"/>
      <c r="H613" s="125"/>
      <c r="I613" s="125"/>
      <c r="J613" s="126"/>
    </row>
    <row r="614" spans="1:10">
      <c r="A614" s="132"/>
      <c r="B614" s="125"/>
      <c r="C614" s="133"/>
      <c r="D614" s="133"/>
      <c r="E614" s="133"/>
      <c r="F614" s="133"/>
      <c r="G614" s="133"/>
      <c r="H614" s="134"/>
      <c r="I614" s="134"/>
      <c r="J614" s="134"/>
    </row>
    <row r="615" spans="1:10">
      <c r="A615" s="132"/>
      <c r="B615" s="123"/>
      <c r="C615" s="135"/>
      <c r="D615" s="135"/>
      <c r="E615" s="136"/>
      <c r="F615" s="136"/>
      <c r="G615" s="137"/>
      <c r="H615" s="138"/>
      <c r="I615" s="138"/>
      <c r="J615" s="138"/>
    </row>
    <row r="616" spans="1:10">
      <c r="A616" s="139"/>
      <c r="B616" s="123"/>
      <c r="C616" s="140"/>
      <c r="D616" s="140"/>
      <c r="E616" s="141"/>
      <c r="F616" s="140"/>
      <c r="G616" s="141"/>
      <c r="H616" s="140"/>
      <c r="I616" s="140"/>
      <c r="J616" s="141"/>
    </row>
    <row r="617" spans="1:10">
      <c r="A617" s="139"/>
      <c r="B617" s="142"/>
      <c r="C617" s="140"/>
      <c r="D617" s="140"/>
      <c r="E617" s="141"/>
      <c r="F617" s="140"/>
      <c r="G617" s="141"/>
      <c r="H617" s="140"/>
      <c r="I617" s="140"/>
      <c r="J617" s="141"/>
    </row>
    <row r="618" spans="1:10">
      <c r="A618" s="139"/>
      <c r="B618" s="142"/>
      <c r="C618" s="140"/>
      <c r="D618" s="140"/>
      <c r="E618" s="141"/>
      <c r="F618" s="140"/>
      <c r="G618" s="141"/>
      <c r="H618" s="140"/>
      <c r="I618" s="140"/>
      <c r="J618" s="141"/>
    </row>
    <row r="619" spans="1:10">
      <c r="A619" s="139"/>
      <c r="B619" s="142"/>
      <c r="C619" s="140"/>
      <c r="D619" s="140"/>
      <c r="E619" s="141"/>
      <c r="F619" s="140"/>
      <c r="G619" s="141"/>
      <c r="H619" s="140"/>
      <c r="I619" s="140"/>
      <c r="J619" s="141"/>
    </row>
    <row r="620" spans="1:10">
      <c r="A620" s="139"/>
      <c r="B620" s="142"/>
      <c r="C620" s="140"/>
      <c r="D620" s="140"/>
      <c r="E620" s="141"/>
      <c r="F620" s="140"/>
      <c r="G620" s="141"/>
      <c r="H620" s="140"/>
      <c r="I620" s="140"/>
      <c r="J620" s="141"/>
    </row>
    <row r="621" spans="1:10">
      <c r="A621" s="139"/>
      <c r="B621" s="142"/>
      <c r="C621" s="140"/>
      <c r="D621" s="140"/>
      <c r="E621" s="141"/>
      <c r="F621" s="140"/>
      <c r="G621" s="141"/>
      <c r="H621" s="140"/>
      <c r="I621" s="140"/>
      <c r="J621" s="141"/>
    </row>
    <row r="622" spans="1:10">
      <c r="A622" s="139"/>
      <c r="B622" s="142"/>
      <c r="C622" s="140"/>
      <c r="D622" s="140"/>
      <c r="E622" s="141"/>
      <c r="F622" s="140"/>
      <c r="G622" s="141"/>
      <c r="H622" s="140"/>
      <c r="I622" s="140"/>
      <c r="J622" s="141"/>
    </row>
    <row r="623" spans="1:10">
      <c r="A623" s="139"/>
      <c r="B623" s="142"/>
      <c r="C623" s="140"/>
      <c r="D623" s="140"/>
      <c r="E623" s="141"/>
      <c r="F623" s="140"/>
      <c r="G623" s="141"/>
      <c r="H623" s="140"/>
      <c r="I623" s="140"/>
      <c r="J623" s="141"/>
    </row>
    <row r="624" spans="1:10">
      <c r="A624" s="139"/>
      <c r="B624" s="142"/>
      <c r="C624" s="140"/>
      <c r="D624" s="140"/>
      <c r="E624" s="141"/>
      <c r="F624" s="140"/>
      <c r="G624" s="141"/>
      <c r="H624" s="140"/>
      <c r="I624" s="140"/>
      <c r="J624" s="141"/>
    </row>
    <row r="625" spans="1:10">
      <c r="A625" s="139"/>
      <c r="B625" s="142"/>
      <c r="C625" s="140"/>
      <c r="D625" s="140"/>
      <c r="E625" s="141"/>
      <c r="F625" s="140"/>
      <c r="G625" s="141"/>
      <c r="H625" s="140"/>
      <c r="I625" s="140"/>
      <c r="J625" s="141"/>
    </row>
    <row r="626" spans="1:10">
      <c r="A626" s="139"/>
      <c r="B626" s="143"/>
      <c r="C626" s="140"/>
      <c r="D626" s="140"/>
      <c r="E626" s="141"/>
      <c r="F626" s="140"/>
      <c r="G626" s="141"/>
      <c r="H626" s="140"/>
      <c r="I626" s="140"/>
      <c r="J626" s="141"/>
    </row>
    <row r="627" spans="1:10">
      <c r="A627" s="139"/>
      <c r="B627" s="143"/>
      <c r="C627" s="140"/>
      <c r="D627" s="140"/>
      <c r="E627" s="141"/>
      <c r="F627" s="140"/>
      <c r="G627" s="141"/>
      <c r="H627" s="140"/>
      <c r="I627" s="140"/>
      <c r="J627" s="141"/>
    </row>
    <row r="628" spans="1:10">
      <c r="A628" s="139"/>
      <c r="B628" s="142"/>
      <c r="C628" s="140"/>
      <c r="D628" s="140"/>
      <c r="E628" s="141"/>
      <c r="F628" s="140"/>
      <c r="G628" s="141"/>
      <c r="H628" s="140"/>
      <c r="I628" s="140"/>
      <c r="J628" s="141"/>
    </row>
    <row r="629" spans="1:10">
      <c r="A629" s="128"/>
      <c r="B629" s="142"/>
      <c r="C629" s="128"/>
      <c r="D629" s="128"/>
      <c r="E629" s="128"/>
      <c r="F629" s="128"/>
      <c r="G629" s="129"/>
      <c r="H629" s="128"/>
      <c r="I629" s="128"/>
      <c r="J629" s="128"/>
    </row>
    <row r="630" spans="1:10">
      <c r="A630" s="125"/>
      <c r="B630" s="128"/>
      <c r="C630" s="125"/>
      <c r="D630" s="125"/>
      <c r="E630" s="125"/>
      <c r="F630" s="125"/>
      <c r="G630" s="125"/>
      <c r="H630" s="125"/>
      <c r="I630" s="125"/>
      <c r="J630" s="126"/>
    </row>
    <row r="631" spans="1:10">
      <c r="A631" s="132"/>
      <c r="B631" s="125"/>
      <c r="C631" s="133"/>
      <c r="D631" s="133"/>
      <c r="E631" s="133"/>
      <c r="F631" s="133"/>
      <c r="G631" s="133"/>
      <c r="H631" s="134"/>
      <c r="I631" s="134"/>
      <c r="J631" s="134"/>
    </row>
    <row r="632" spans="1:10">
      <c r="A632" s="132"/>
      <c r="B632" s="123"/>
      <c r="C632" s="135"/>
      <c r="D632" s="135"/>
      <c r="E632" s="136"/>
      <c r="F632" s="136"/>
      <c r="G632" s="137"/>
      <c r="H632" s="138"/>
      <c r="I632" s="138"/>
      <c r="J632" s="138"/>
    </row>
    <row r="633" spans="1:10">
      <c r="A633" s="139"/>
      <c r="B633" s="123"/>
      <c r="C633" s="140"/>
      <c r="D633" s="140"/>
      <c r="E633" s="141"/>
      <c r="F633" s="140"/>
      <c r="G633" s="141"/>
      <c r="H633" s="140"/>
      <c r="I633" s="140"/>
      <c r="J633" s="141"/>
    </row>
    <row r="634" spans="1:10">
      <c r="A634" s="139"/>
      <c r="B634" s="142"/>
      <c r="C634" s="140"/>
      <c r="D634" s="140"/>
      <c r="E634" s="141"/>
      <c r="F634" s="140"/>
      <c r="G634" s="141"/>
      <c r="H634" s="140"/>
      <c r="I634" s="140"/>
      <c r="J634" s="141"/>
    </row>
    <row r="635" spans="1:10">
      <c r="A635" s="139"/>
      <c r="B635" s="142"/>
      <c r="C635" s="140"/>
      <c r="D635" s="140"/>
      <c r="E635" s="141"/>
      <c r="F635" s="140"/>
      <c r="G635" s="141"/>
      <c r="H635" s="140"/>
      <c r="I635" s="140"/>
      <c r="J635" s="141"/>
    </row>
    <row r="636" spans="1:10">
      <c r="A636" s="139"/>
      <c r="B636" s="142"/>
      <c r="C636" s="140"/>
      <c r="D636" s="140"/>
      <c r="E636" s="141"/>
      <c r="F636" s="140"/>
      <c r="G636" s="141"/>
      <c r="H636" s="140"/>
      <c r="I636" s="140"/>
      <c r="J636" s="141"/>
    </row>
    <row r="637" spans="1:10">
      <c r="A637" s="139"/>
      <c r="B637" s="142"/>
      <c r="C637" s="140"/>
      <c r="D637" s="140"/>
      <c r="E637" s="141"/>
      <c r="F637" s="140"/>
      <c r="G637" s="141"/>
      <c r="H637" s="140"/>
      <c r="I637" s="140"/>
      <c r="J637" s="141"/>
    </row>
    <row r="638" spans="1:10">
      <c r="A638" s="139"/>
      <c r="B638" s="142"/>
      <c r="C638" s="140"/>
      <c r="D638" s="140"/>
      <c r="E638" s="141"/>
      <c r="F638" s="140"/>
      <c r="G638" s="141"/>
      <c r="H638" s="140"/>
      <c r="I638" s="140"/>
      <c r="J638" s="141"/>
    </row>
    <row r="639" spans="1:10">
      <c r="A639" s="139"/>
      <c r="B639" s="142"/>
      <c r="C639" s="140"/>
      <c r="D639" s="140"/>
      <c r="E639" s="141"/>
      <c r="F639" s="140"/>
      <c r="G639" s="141"/>
      <c r="H639" s="140"/>
      <c r="I639" s="140"/>
      <c r="J639" s="141"/>
    </row>
    <row r="640" spans="1:10">
      <c r="A640" s="139"/>
      <c r="B640" s="142"/>
      <c r="C640" s="140"/>
      <c r="D640" s="140"/>
      <c r="E640" s="141"/>
      <c r="F640" s="140"/>
      <c r="G640" s="141"/>
      <c r="H640" s="140"/>
      <c r="I640" s="140"/>
      <c r="J640" s="141"/>
    </row>
    <row r="641" spans="1:10">
      <c r="A641" s="139"/>
      <c r="B641" s="142"/>
      <c r="C641" s="140"/>
      <c r="D641" s="140"/>
      <c r="E641" s="141"/>
      <c r="F641" s="140"/>
      <c r="G641" s="141"/>
      <c r="H641" s="140"/>
      <c r="I641" s="140"/>
      <c r="J641" s="141"/>
    </row>
    <row r="642" spans="1:10">
      <c r="A642" s="139"/>
      <c r="B642" s="142"/>
      <c r="C642" s="140"/>
      <c r="D642" s="140"/>
      <c r="E642" s="141"/>
      <c r="F642" s="140"/>
      <c r="G642" s="141"/>
      <c r="H642" s="140"/>
      <c r="I642" s="140"/>
      <c r="J642" s="141"/>
    </row>
    <row r="643" spans="1:10">
      <c r="A643" s="139"/>
      <c r="B643" s="143"/>
      <c r="C643" s="140"/>
      <c r="D643" s="140"/>
      <c r="E643" s="141"/>
      <c r="F643" s="140"/>
      <c r="G643" s="141"/>
      <c r="H643" s="140"/>
      <c r="I643" s="140"/>
      <c r="J643" s="141"/>
    </row>
    <row r="644" spans="1:10">
      <c r="A644" s="139"/>
      <c r="B644" s="143"/>
      <c r="C644" s="140"/>
      <c r="D644" s="140"/>
      <c r="E644" s="141"/>
      <c r="F644" s="140"/>
      <c r="G644" s="141"/>
      <c r="H644" s="140"/>
      <c r="I644" s="140"/>
      <c r="J644" s="141"/>
    </row>
    <row r="645" spans="1:10">
      <c r="A645" s="139"/>
      <c r="B645" s="142"/>
      <c r="C645" s="140"/>
      <c r="D645" s="140"/>
      <c r="E645" s="141"/>
      <c r="F645" s="140"/>
      <c r="G645" s="141"/>
      <c r="H645" s="140"/>
      <c r="I645" s="140"/>
      <c r="J645" s="141"/>
    </row>
    <row r="646" spans="1:10">
      <c r="A646" s="128"/>
      <c r="B646" s="142"/>
      <c r="C646" s="128"/>
      <c r="D646" s="128"/>
      <c r="E646" s="128"/>
      <c r="F646" s="128"/>
      <c r="G646" s="129"/>
      <c r="H646" s="128"/>
      <c r="I646" s="128"/>
      <c r="J646" s="128"/>
    </row>
    <row r="647" spans="1:10">
      <c r="A647" s="125"/>
      <c r="B647" s="128"/>
      <c r="C647" s="125"/>
      <c r="D647" s="125"/>
      <c r="E647" s="125"/>
      <c r="F647" s="125"/>
      <c r="G647" s="125"/>
      <c r="H647" s="125"/>
      <c r="I647" s="125"/>
      <c r="J647" s="126"/>
    </row>
    <row r="648" spans="1:10">
      <c r="A648" s="132"/>
      <c r="B648" s="125"/>
      <c r="C648" s="133"/>
      <c r="D648" s="133"/>
      <c r="E648" s="133"/>
      <c r="F648" s="133"/>
      <c r="G648" s="133"/>
      <c r="H648" s="134"/>
      <c r="I648" s="134"/>
      <c r="J648" s="134"/>
    </row>
    <row r="649" spans="1:10">
      <c r="A649" s="132"/>
      <c r="B649" s="123"/>
      <c r="C649" s="135"/>
      <c r="D649" s="135"/>
      <c r="E649" s="136"/>
      <c r="F649" s="136"/>
      <c r="G649" s="137"/>
      <c r="H649" s="138"/>
      <c r="I649" s="138"/>
      <c r="J649" s="138"/>
    </row>
    <row r="650" spans="1:10">
      <c r="A650" s="139"/>
      <c r="B650" s="123"/>
      <c r="C650" s="140"/>
      <c r="D650" s="140"/>
      <c r="E650" s="141"/>
      <c r="F650" s="140"/>
      <c r="G650" s="141"/>
      <c r="H650" s="140"/>
      <c r="I650" s="140"/>
      <c r="J650" s="141"/>
    </row>
    <row r="651" spans="1:10">
      <c r="A651" s="139"/>
      <c r="B651" s="142"/>
      <c r="C651" s="140"/>
      <c r="D651" s="140"/>
      <c r="E651" s="141"/>
      <c r="F651" s="140"/>
      <c r="G651" s="141"/>
      <c r="H651" s="140"/>
      <c r="I651" s="140"/>
      <c r="J651" s="141"/>
    </row>
    <row r="652" spans="1:10">
      <c r="A652" s="139"/>
      <c r="B652" s="142"/>
      <c r="C652" s="140"/>
      <c r="D652" s="140"/>
      <c r="E652" s="141"/>
      <c r="F652" s="140"/>
      <c r="G652" s="141"/>
      <c r="H652" s="140"/>
      <c r="I652" s="140"/>
      <c r="J652" s="141"/>
    </row>
    <row r="653" spans="1:10">
      <c r="A653" s="139"/>
      <c r="B653" s="142"/>
      <c r="C653" s="140"/>
      <c r="D653" s="140"/>
      <c r="E653" s="141"/>
      <c r="F653" s="140"/>
      <c r="G653" s="141"/>
      <c r="H653" s="140"/>
      <c r="I653" s="140"/>
      <c r="J653" s="141"/>
    </row>
    <row r="654" spans="1:10">
      <c r="A654" s="139"/>
      <c r="B654" s="142"/>
      <c r="C654" s="140"/>
      <c r="D654" s="140"/>
      <c r="E654" s="141"/>
      <c r="F654" s="140"/>
      <c r="G654" s="141"/>
      <c r="H654" s="140"/>
      <c r="I654" s="140"/>
      <c r="J654" s="141"/>
    </row>
    <row r="655" spans="1:10">
      <c r="A655" s="139"/>
      <c r="B655" s="142"/>
      <c r="C655" s="140"/>
      <c r="D655" s="140"/>
      <c r="E655" s="141"/>
      <c r="F655" s="140"/>
      <c r="G655" s="141"/>
      <c r="H655" s="140"/>
      <c r="I655" s="140"/>
      <c r="J655" s="141"/>
    </row>
    <row r="656" spans="1:10">
      <c r="A656" s="139"/>
      <c r="B656" s="142"/>
      <c r="C656" s="140"/>
      <c r="D656" s="140"/>
      <c r="E656" s="141"/>
      <c r="F656" s="140"/>
      <c r="G656" s="141"/>
      <c r="H656" s="140"/>
      <c r="I656" s="140"/>
      <c r="J656" s="141"/>
    </row>
    <row r="657" spans="1:10">
      <c r="A657" s="139"/>
      <c r="B657" s="142"/>
      <c r="C657" s="140"/>
      <c r="D657" s="140"/>
      <c r="E657" s="141"/>
      <c r="F657" s="140"/>
      <c r="G657" s="141"/>
      <c r="H657" s="140"/>
      <c r="I657" s="140"/>
      <c r="J657" s="141"/>
    </row>
    <row r="658" spans="1:10">
      <c r="A658" s="139"/>
      <c r="B658" s="142"/>
      <c r="C658" s="140"/>
      <c r="D658" s="140"/>
      <c r="E658" s="141"/>
      <c r="F658" s="140"/>
      <c r="G658" s="141"/>
      <c r="H658" s="140"/>
      <c r="I658" s="140"/>
      <c r="J658" s="141"/>
    </row>
    <row r="659" spans="1:10">
      <c r="A659" s="139"/>
      <c r="B659" s="142"/>
      <c r="C659" s="140"/>
      <c r="D659" s="140"/>
      <c r="E659" s="141"/>
      <c r="F659" s="140"/>
      <c r="G659" s="141"/>
      <c r="H659" s="140"/>
      <c r="I659" s="140"/>
      <c r="J659" s="141"/>
    </row>
    <row r="660" spans="1:10">
      <c r="A660" s="139"/>
      <c r="B660" s="143"/>
      <c r="C660" s="140"/>
      <c r="D660" s="140"/>
      <c r="E660" s="141"/>
      <c r="F660" s="140"/>
      <c r="G660" s="141"/>
      <c r="H660" s="140"/>
      <c r="I660" s="140"/>
      <c r="J660" s="141"/>
    </row>
    <row r="661" spans="1:10">
      <c r="A661" s="139"/>
      <c r="B661" s="143"/>
      <c r="C661" s="140"/>
      <c r="D661" s="140"/>
      <c r="E661" s="141"/>
      <c r="F661" s="140"/>
      <c r="G661" s="141"/>
      <c r="H661" s="140"/>
      <c r="I661" s="140"/>
      <c r="J661" s="141"/>
    </row>
    <row r="662" spans="1:10">
      <c r="A662" s="139"/>
      <c r="B662" s="142"/>
      <c r="C662" s="140"/>
      <c r="D662" s="140"/>
      <c r="E662" s="141"/>
      <c r="F662" s="140"/>
      <c r="G662" s="141"/>
      <c r="H662" s="140"/>
      <c r="I662" s="140"/>
      <c r="J662" s="141"/>
    </row>
    <row r="663" spans="1:10">
      <c r="A663" s="128"/>
      <c r="B663" s="142"/>
      <c r="C663" s="128"/>
      <c r="D663" s="128"/>
      <c r="E663" s="128"/>
      <c r="F663" s="128"/>
      <c r="G663" s="129"/>
      <c r="H663" s="128"/>
      <c r="I663" s="128"/>
      <c r="J663" s="128"/>
    </row>
    <row r="664" spans="1:10">
      <c r="A664" s="125"/>
      <c r="B664" s="128"/>
      <c r="C664" s="125"/>
      <c r="D664" s="125"/>
      <c r="E664" s="125"/>
      <c r="F664" s="125"/>
      <c r="G664" s="125"/>
      <c r="H664" s="125"/>
      <c r="I664" s="125"/>
      <c r="J664" s="126"/>
    </row>
    <row r="665" spans="1:10">
      <c r="A665" s="132"/>
      <c r="B665" s="125"/>
      <c r="C665" s="133"/>
      <c r="D665" s="133"/>
      <c r="E665" s="133"/>
      <c r="F665" s="133"/>
      <c r="G665" s="133"/>
      <c r="H665" s="134"/>
      <c r="I665" s="134"/>
      <c r="J665" s="134"/>
    </row>
    <row r="666" spans="1:10">
      <c r="A666" s="132"/>
      <c r="B666" s="123"/>
      <c r="C666" s="135"/>
      <c r="D666" s="135"/>
      <c r="E666" s="136"/>
      <c r="F666" s="136"/>
      <c r="G666" s="137"/>
      <c r="H666" s="138"/>
      <c r="I666" s="138"/>
      <c r="J666" s="138"/>
    </row>
    <row r="667" spans="1:10">
      <c r="A667" s="139"/>
      <c r="B667" s="123"/>
      <c r="C667" s="140"/>
      <c r="D667" s="140"/>
      <c r="E667" s="141"/>
      <c r="F667" s="140"/>
      <c r="G667" s="141"/>
      <c r="H667" s="140"/>
      <c r="I667" s="140"/>
      <c r="J667" s="141"/>
    </row>
    <row r="668" spans="1:10">
      <c r="A668" s="139"/>
      <c r="B668" s="142"/>
      <c r="C668" s="140"/>
      <c r="D668" s="140"/>
      <c r="E668" s="141"/>
      <c r="F668" s="140"/>
      <c r="G668" s="141"/>
      <c r="H668" s="140"/>
      <c r="I668" s="140"/>
      <c r="J668" s="141"/>
    </row>
    <row r="669" spans="1:10">
      <c r="A669" s="139"/>
      <c r="B669" s="142"/>
      <c r="C669" s="140"/>
      <c r="D669" s="140"/>
      <c r="E669" s="141"/>
      <c r="F669" s="140"/>
      <c r="G669" s="141"/>
      <c r="H669" s="140"/>
      <c r="I669" s="140"/>
      <c r="J669" s="141"/>
    </row>
    <row r="670" spans="1:10">
      <c r="A670" s="139"/>
      <c r="B670" s="142"/>
      <c r="C670" s="140"/>
      <c r="D670" s="140"/>
      <c r="E670" s="141"/>
      <c r="F670" s="140"/>
      <c r="G670" s="141"/>
      <c r="H670" s="140"/>
      <c r="I670" s="140"/>
      <c r="J670" s="141"/>
    </row>
    <row r="671" spans="1:10">
      <c r="A671" s="139"/>
      <c r="B671" s="142"/>
      <c r="C671" s="140"/>
      <c r="D671" s="140"/>
      <c r="E671" s="141"/>
      <c r="F671" s="140"/>
      <c r="G671" s="141"/>
      <c r="H671" s="140"/>
      <c r="I671" s="140"/>
      <c r="J671" s="141"/>
    </row>
    <row r="672" spans="1:10">
      <c r="A672" s="139"/>
      <c r="B672" s="142"/>
      <c r="C672" s="140"/>
      <c r="D672" s="140"/>
      <c r="E672" s="141"/>
      <c r="F672" s="140"/>
      <c r="G672" s="141"/>
      <c r="H672" s="140"/>
      <c r="I672" s="140"/>
      <c r="J672" s="141"/>
    </row>
    <row r="673" spans="1:10">
      <c r="A673" s="139"/>
      <c r="B673" s="142"/>
      <c r="C673" s="140"/>
      <c r="D673" s="140"/>
      <c r="E673" s="141"/>
      <c r="F673" s="140"/>
      <c r="G673" s="141"/>
      <c r="H673" s="140"/>
      <c r="I673" s="140"/>
      <c r="J673" s="141"/>
    </row>
    <row r="674" spans="1:10">
      <c r="A674" s="139"/>
      <c r="B674" s="142"/>
      <c r="C674" s="140"/>
      <c r="D674" s="140"/>
      <c r="E674" s="141"/>
      <c r="F674" s="140"/>
      <c r="G674" s="141"/>
      <c r="H674" s="140"/>
      <c r="I674" s="140"/>
      <c r="J674" s="141"/>
    </row>
    <row r="675" spans="1:10">
      <c r="A675" s="139"/>
      <c r="B675" s="142"/>
      <c r="C675" s="140"/>
      <c r="D675" s="140"/>
      <c r="E675" s="141"/>
      <c r="F675" s="140"/>
      <c r="G675" s="141"/>
      <c r="H675" s="140"/>
      <c r="I675" s="140"/>
      <c r="J675" s="141"/>
    </row>
    <row r="676" spans="1:10">
      <c r="A676" s="139"/>
      <c r="B676" s="142"/>
      <c r="C676" s="140"/>
      <c r="D676" s="140"/>
      <c r="E676" s="141"/>
      <c r="F676" s="140"/>
      <c r="G676" s="141"/>
      <c r="H676" s="140"/>
      <c r="I676" s="140"/>
      <c r="J676" s="141"/>
    </row>
    <row r="677" spans="1:10">
      <c r="A677" s="139"/>
      <c r="B677" s="143"/>
      <c r="C677" s="140"/>
      <c r="D677" s="140"/>
      <c r="E677" s="141"/>
      <c r="F677" s="140"/>
      <c r="G677" s="141"/>
      <c r="H677" s="140"/>
      <c r="I677" s="140"/>
      <c r="J677" s="141"/>
    </row>
    <row r="678" spans="1:10">
      <c r="A678" s="139"/>
      <c r="B678" s="143"/>
      <c r="C678" s="140"/>
      <c r="D678" s="140"/>
      <c r="E678" s="141"/>
      <c r="F678" s="140"/>
      <c r="G678" s="141"/>
      <c r="H678" s="140"/>
      <c r="I678" s="140"/>
      <c r="J678" s="141"/>
    </row>
    <row r="679" spans="1:10">
      <c r="A679" s="139"/>
      <c r="B679" s="142"/>
      <c r="C679" s="140"/>
      <c r="D679" s="140"/>
      <c r="E679" s="141"/>
      <c r="F679" s="140"/>
      <c r="G679" s="141"/>
      <c r="H679" s="140"/>
      <c r="I679" s="140"/>
      <c r="J679" s="141"/>
    </row>
    <row r="680" spans="1:10">
      <c r="A680" s="128"/>
      <c r="B680" s="142"/>
      <c r="C680" s="128"/>
      <c r="D680" s="128"/>
      <c r="E680" s="128"/>
      <c r="F680" s="128"/>
      <c r="G680" s="129"/>
      <c r="H680" s="128"/>
      <c r="I680" s="128"/>
      <c r="J680" s="128"/>
    </row>
    <row r="681" spans="1:10">
      <c r="A681" s="125"/>
      <c r="B681" s="128"/>
      <c r="C681" s="125"/>
      <c r="D681" s="125"/>
      <c r="E681" s="125"/>
      <c r="F681" s="125"/>
      <c r="G681" s="125"/>
      <c r="H681" s="125"/>
      <c r="I681" s="125"/>
      <c r="J681" s="126"/>
    </row>
    <row r="682" spans="1:10">
      <c r="A682" s="132"/>
      <c r="B682" s="125"/>
      <c r="C682" s="133"/>
      <c r="D682" s="133"/>
      <c r="E682" s="133"/>
      <c r="F682" s="133"/>
      <c r="G682" s="133"/>
      <c r="H682" s="134"/>
      <c r="I682" s="134"/>
      <c r="J682" s="134"/>
    </row>
    <row r="683" spans="1:10">
      <c r="A683" s="132"/>
      <c r="B683" s="123"/>
      <c r="C683" s="135"/>
      <c r="D683" s="135"/>
      <c r="E683" s="136"/>
      <c r="F683" s="136"/>
      <c r="G683" s="137"/>
      <c r="H683" s="138"/>
      <c r="I683" s="138"/>
      <c r="J683" s="138"/>
    </row>
    <row r="684" spans="1:10">
      <c r="A684" s="139"/>
      <c r="B684" s="123"/>
      <c r="C684" s="140"/>
      <c r="D684" s="140"/>
      <c r="E684" s="141"/>
      <c r="F684" s="140"/>
      <c r="G684" s="141"/>
      <c r="H684" s="140"/>
      <c r="I684" s="140"/>
      <c r="J684" s="141"/>
    </row>
    <row r="685" spans="1:10">
      <c r="A685" s="139"/>
      <c r="B685" s="142"/>
      <c r="C685" s="140"/>
      <c r="D685" s="140"/>
      <c r="E685" s="141"/>
      <c r="F685" s="140"/>
      <c r="G685" s="141"/>
      <c r="H685" s="140"/>
      <c r="I685" s="140"/>
      <c r="J685" s="141"/>
    </row>
    <row r="686" spans="1:10">
      <c r="A686" s="139"/>
      <c r="B686" s="142"/>
      <c r="C686" s="140"/>
      <c r="D686" s="140"/>
      <c r="E686" s="141"/>
      <c r="F686" s="140"/>
      <c r="G686" s="141"/>
      <c r="H686" s="140"/>
      <c r="I686" s="140"/>
      <c r="J686" s="141"/>
    </row>
    <row r="687" spans="1:10">
      <c r="A687" s="139"/>
      <c r="B687" s="142"/>
      <c r="C687" s="140"/>
      <c r="D687" s="140"/>
      <c r="E687" s="141"/>
      <c r="F687" s="140"/>
      <c r="G687" s="141"/>
      <c r="H687" s="140"/>
      <c r="I687" s="140"/>
      <c r="J687" s="141"/>
    </row>
    <row r="688" spans="1:10">
      <c r="A688" s="139"/>
      <c r="B688" s="142"/>
      <c r="C688" s="140"/>
      <c r="D688" s="140"/>
      <c r="E688" s="141"/>
      <c r="F688" s="140"/>
      <c r="G688" s="141"/>
      <c r="H688" s="140"/>
      <c r="I688" s="140"/>
      <c r="J688" s="141"/>
    </row>
    <row r="689" spans="1:10">
      <c r="A689" s="139"/>
      <c r="B689" s="142"/>
      <c r="C689" s="140"/>
      <c r="D689" s="140"/>
      <c r="E689" s="141"/>
      <c r="F689" s="140"/>
      <c r="G689" s="141"/>
      <c r="H689" s="140"/>
      <c r="I689" s="140"/>
      <c r="J689" s="141"/>
    </row>
    <row r="690" spans="1:10">
      <c r="A690" s="139"/>
      <c r="B690" s="142"/>
      <c r="C690" s="140"/>
      <c r="D690" s="140"/>
      <c r="E690" s="141"/>
      <c r="F690" s="140"/>
      <c r="G690" s="141"/>
      <c r="H690" s="140"/>
      <c r="I690" s="140"/>
      <c r="J690" s="141"/>
    </row>
    <row r="691" spans="1:10">
      <c r="A691" s="139"/>
      <c r="B691" s="142"/>
      <c r="C691" s="140"/>
      <c r="D691" s="140"/>
      <c r="E691" s="141"/>
      <c r="F691" s="140"/>
      <c r="G691" s="141"/>
      <c r="H691" s="140"/>
      <c r="I691" s="140"/>
      <c r="J691" s="141"/>
    </row>
    <row r="692" spans="1:10">
      <c r="A692" s="139"/>
      <c r="B692" s="142"/>
      <c r="C692" s="140"/>
      <c r="D692" s="140"/>
      <c r="E692" s="141"/>
      <c r="F692" s="140"/>
      <c r="G692" s="141"/>
      <c r="H692" s="140"/>
      <c r="I692" s="140"/>
      <c r="J692" s="141"/>
    </row>
    <row r="693" spans="1:10">
      <c r="A693" s="139"/>
      <c r="B693" s="142"/>
      <c r="C693" s="140"/>
      <c r="D693" s="140"/>
      <c r="E693" s="141"/>
      <c r="F693" s="140"/>
      <c r="G693" s="141"/>
      <c r="H693" s="140"/>
      <c r="I693" s="140"/>
      <c r="J693" s="141"/>
    </row>
    <row r="694" spans="1:10">
      <c r="A694" s="139"/>
      <c r="B694" s="143"/>
      <c r="C694" s="140"/>
      <c r="D694" s="140"/>
      <c r="E694" s="141"/>
      <c r="F694" s="140"/>
      <c r="G694" s="141"/>
      <c r="H694" s="140"/>
      <c r="I694" s="140"/>
      <c r="J694" s="141"/>
    </row>
    <row r="695" spans="1:10">
      <c r="A695" s="139"/>
      <c r="B695" s="143"/>
      <c r="C695" s="140"/>
      <c r="D695" s="140"/>
      <c r="E695" s="141"/>
      <c r="F695" s="140"/>
      <c r="G695" s="141"/>
      <c r="H695" s="140"/>
      <c r="I695" s="140"/>
      <c r="J695" s="141"/>
    </row>
    <row r="696" spans="1:10">
      <c r="A696" s="139"/>
      <c r="B696" s="142"/>
      <c r="C696" s="140"/>
      <c r="D696" s="140"/>
      <c r="E696" s="141"/>
      <c r="F696" s="140"/>
      <c r="G696" s="141"/>
      <c r="H696" s="140"/>
      <c r="I696" s="140"/>
      <c r="J696" s="141"/>
    </row>
    <row r="697" spans="1:10">
      <c r="A697" s="128"/>
      <c r="B697" s="142"/>
      <c r="C697" s="128"/>
      <c r="D697" s="128"/>
      <c r="E697" s="128"/>
      <c r="F697" s="128"/>
      <c r="G697" s="129"/>
      <c r="H697" s="128"/>
      <c r="I697" s="128"/>
      <c r="J697" s="128"/>
    </row>
    <row r="698" spans="1:10">
      <c r="A698" s="125"/>
      <c r="B698" s="128"/>
      <c r="C698" s="125"/>
      <c r="D698" s="125"/>
      <c r="E698" s="125"/>
      <c r="F698" s="125"/>
      <c r="G698" s="125"/>
      <c r="H698" s="125"/>
      <c r="I698" s="125"/>
      <c r="J698" s="126"/>
    </row>
    <row r="699" spans="1:10">
      <c r="A699" s="132"/>
      <c r="B699" s="125"/>
      <c r="C699" s="133"/>
      <c r="D699" s="133"/>
      <c r="E699" s="133"/>
      <c r="F699" s="133"/>
      <c r="G699" s="133"/>
      <c r="H699" s="134"/>
      <c r="I699" s="134"/>
      <c r="J699" s="134"/>
    </row>
    <row r="700" spans="1:10">
      <c r="A700" s="132"/>
      <c r="B700" s="123"/>
      <c r="C700" s="135"/>
      <c r="D700" s="135"/>
      <c r="E700" s="136"/>
      <c r="F700" s="136"/>
      <c r="G700" s="137"/>
      <c r="H700" s="138"/>
      <c r="I700" s="138"/>
      <c r="J700" s="138"/>
    </row>
    <row r="701" spans="1:10">
      <c r="A701" s="139"/>
      <c r="B701" s="123"/>
      <c r="C701" s="140"/>
      <c r="D701" s="140"/>
      <c r="E701" s="141"/>
      <c r="F701" s="140"/>
      <c r="G701" s="141"/>
      <c r="H701" s="140"/>
      <c r="I701" s="140"/>
      <c r="J701" s="141"/>
    </row>
    <row r="702" spans="1:10">
      <c r="A702" s="139"/>
      <c r="B702" s="142"/>
      <c r="C702" s="140"/>
      <c r="D702" s="140"/>
      <c r="E702" s="141"/>
      <c r="F702" s="140"/>
      <c r="G702" s="141"/>
      <c r="H702" s="140"/>
      <c r="I702" s="140"/>
      <c r="J702" s="141"/>
    </row>
    <row r="703" spans="1:10">
      <c r="A703" s="139"/>
      <c r="B703" s="142"/>
      <c r="C703" s="140"/>
      <c r="D703" s="140"/>
      <c r="E703" s="141"/>
      <c r="F703" s="140"/>
      <c r="G703" s="141"/>
      <c r="H703" s="140"/>
      <c r="I703" s="140"/>
      <c r="J703" s="141"/>
    </row>
    <row r="704" spans="1:10">
      <c r="A704" s="139"/>
      <c r="B704" s="142"/>
      <c r="C704" s="140"/>
      <c r="D704" s="140"/>
      <c r="E704" s="141"/>
      <c r="F704" s="140"/>
      <c r="G704" s="141"/>
      <c r="H704" s="140"/>
      <c r="I704" s="140"/>
      <c r="J704" s="141"/>
    </row>
    <row r="705" spans="1:10">
      <c r="A705" s="139"/>
      <c r="B705" s="142"/>
      <c r="C705" s="140"/>
      <c r="D705" s="140"/>
      <c r="E705" s="141"/>
      <c r="F705" s="140"/>
      <c r="G705" s="141"/>
      <c r="H705" s="140"/>
      <c r="I705" s="140"/>
      <c r="J705" s="141"/>
    </row>
    <row r="706" spans="1:10">
      <c r="A706" s="139"/>
      <c r="B706" s="142"/>
      <c r="C706" s="140"/>
      <c r="D706" s="140"/>
      <c r="E706" s="141"/>
      <c r="F706" s="140"/>
      <c r="G706" s="141"/>
      <c r="H706" s="140"/>
      <c r="I706" s="140"/>
      <c r="J706" s="141"/>
    </row>
    <row r="707" spans="1:10">
      <c r="A707" s="139"/>
      <c r="B707" s="142"/>
      <c r="C707" s="140"/>
      <c r="D707" s="140"/>
      <c r="E707" s="141"/>
      <c r="F707" s="140"/>
      <c r="G707" s="141"/>
      <c r="H707" s="140"/>
      <c r="I707" s="140"/>
      <c r="J707" s="141"/>
    </row>
    <row r="708" spans="1:10">
      <c r="A708" s="139"/>
      <c r="B708" s="142"/>
      <c r="C708" s="140"/>
      <c r="D708" s="140"/>
      <c r="E708" s="141"/>
      <c r="F708" s="140"/>
      <c r="G708" s="141"/>
      <c r="H708" s="140"/>
      <c r="I708" s="140"/>
      <c r="J708" s="141"/>
    </row>
    <row r="709" spans="1:10">
      <c r="A709" s="139"/>
      <c r="B709" s="142"/>
      <c r="C709" s="140"/>
      <c r="D709" s="140"/>
      <c r="E709" s="141"/>
      <c r="F709" s="140"/>
      <c r="G709" s="141"/>
      <c r="H709" s="140"/>
      <c r="I709" s="140"/>
      <c r="J709" s="141"/>
    </row>
    <row r="710" spans="1:10">
      <c r="A710" s="139"/>
      <c r="B710" s="142"/>
      <c r="C710" s="140"/>
      <c r="D710" s="140"/>
      <c r="E710" s="141"/>
      <c r="F710" s="140"/>
      <c r="G710" s="141"/>
      <c r="H710" s="140"/>
      <c r="I710" s="140"/>
      <c r="J710" s="141"/>
    </row>
    <row r="711" spans="1:10">
      <c r="A711" s="139"/>
      <c r="B711" s="143"/>
      <c r="C711" s="140"/>
      <c r="D711" s="140"/>
      <c r="E711" s="141"/>
      <c r="F711" s="140"/>
      <c r="G711" s="141"/>
      <c r="H711" s="140"/>
      <c r="I711" s="140"/>
      <c r="J711" s="141"/>
    </row>
    <row r="712" spans="1:10">
      <c r="A712" s="139"/>
      <c r="B712" s="143"/>
      <c r="C712" s="140"/>
      <c r="D712" s="140"/>
      <c r="E712" s="141"/>
      <c r="F712" s="140"/>
      <c r="G712" s="141"/>
      <c r="H712" s="140"/>
      <c r="I712" s="140"/>
      <c r="J712" s="141"/>
    </row>
    <row r="713" spans="1:10">
      <c r="A713" s="139"/>
      <c r="B713" s="142"/>
      <c r="C713" s="140"/>
      <c r="D713" s="140"/>
      <c r="E713" s="141"/>
      <c r="F713" s="140"/>
      <c r="G713" s="141"/>
      <c r="H713" s="140"/>
      <c r="I713" s="140"/>
      <c r="J713" s="141"/>
    </row>
    <row r="714" spans="1:10">
      <c r="A714" s="128"/>
      <c r="B714" s="142"/>
      <c r="C714" s="128"/>
      <c r="D714" s="128"/>
      <c r="E714" s="128"/>
      <c r="F714" s="128"/>
      <c r="G714" s="129"/>
      <c r="H714" s="128"/>
      <c r="I714" s="128"/>
      <c r="J714" s="128"/>
    </row>
    <row r="715" spans="1:10">
      <c r="A715" s="125"/>
      <c r="B715" s="128"/>
      <c r="C715" s="125"/>
      <c r="D715" s="125"/>
      <c r="E715" s="125"/>
      <c r="F715" s="125"/>
      <c r="G715" s="125"/>
      <c r="H715" s="125"/>
      <c r="I715" s="125"/>
      <c r="J715" s="126"/>
    </row>
    <row r="716" spans="1:10">
      <c r="A716" s="132"/>
      <c r="B716" s="125"/>
      <c r="C716" s="133"/>
      <c r="D716" s="133"/>
      <c r="E716" s="133"/>
      <c r="F716" s="133"/>
      <c r="G716" s="133"/>
      <c r="H716" s="134"/>
      <c r="I716" s="134"/>
      <c r="J716" s="134"/>
    </row>
    <row r="717" spans="1:10">
      <c r="A717" s="132"/>
      <c r="B717" s="123"/>
      <c r="C717" s="135"/>
      <c r="D717" s="135"/>
      <c r="E717" s="136"/>
      <c r="F717" s="136"/>
      <c r="G717" s="137"/>
      <c r="H717" s="138"/>
      <c r="I717" s="138"/>
      <c r="J717" s="138"/>
    </row>
    <row r="718" spans="1:10">
      <c r="A718" s="139"/>
      <c r="B718" s="123"/>
      <c r="C718" s="140"/>
      <c r="D718" s="140"/>
      <c r="E718" s="141"/>
      <c r="F718" s="140"/>
      <c r="G718" s="141"/>
      <c r="H718" s="140"/>
      <c r="I718" s="140"/>
      <c r="J718" s="141"/>
    </row>
    <row r="719" spans="1:10">
      <c r="A719" s="139"/>
      <c r="B719" s="142"/>
      <c r="C719" s="140"/>
      <c r="D719" s="140"/>
      <c r="E719" s="141"/>
      <c r="F719" s="140"/>
      <c r="G719" s="141"/>
      <c r="H719" s="140"/>
      <c r="I719" s="140"/>
      <c r="J719" s="141"/>
    </row>
    <row r="720" spans="1:10">
      <c r="A720" s="139"/>
      <c r="B720" s="142"/>
      <c r="C720" s="140"/>
      <c r="D720" s="140"/>
      <c r="E720" s="141"/>
      <c r="F720" s="140"/>
      <c r="G720" s="141"/>
      <c r="H720" s="140"/>
      <c r="I720" s="140"/>
      <c r="J720" s="141"/>
    </row>
    <row r="721" spans="1:10">
      <c r="A721" s="139"/>
      <c r="B721" s="142"/>
      <c r="C721" s="140"/>
      <c r="D721" s="140"/>
      <c r="E721" s="141"/>
      <c r="F721" s="140"/>
      <c r="G721" s="141"/>
      <c r="H721" s="140"/>
      <c r="I721" s="140"/>
      <c r="J721" s="141"/>
    </row>
    <row r="722" spans="1:10">
      <c r="A722" s="139"/>
      <c r="B722" s="142"/>
      <c r="C722" s="140"/>
      <c r="D722" s="140"/>
      <c r="E722" s="141"/>
      <c r="F722" s="140"/>
      <c r="G722" s="141"/>
      <c r="H722" s="140"/>
      <c r="I722" s="140"/>
      <c r="J722" s="141"/>
    </row>
    <row r="723" spans="1:10">
      <c r="A723" s="139"/>
      <c r="B723" s="142"/>
      <c r="C723" s="140"/>
      <c r="D723" s="140"/>
      <c r="E723" s="141"/>
      <c r="F723" s="140"/>
      <c r="G723" s="141"/>
      <c r="H723" s="140"/>
      <c r="I723" s="140"/>
      <c r="J723" s="141"/>
    </row>
    <row r="724" spans="1:10">
      <c r="A724" s="139"/>
      <c r="B724" s="142"/>
      <c r="C724" s="140"/>
      <c r="D724" s="140"/>
      <c r="E724" s="141"/>
      <c r="F724" s="140"/>
      <c r="G724" s="141"/>
      <c r="H724" s="140"/>
      <c r="I724" s="140"/>
      <c r="J724" s="141"/>
    </row>
    <row r="725" spans="1:10">
      <c r="A725" s="139"/>
      <c r="B725" s="142"/>
      <c r="C725" s="140"/>
      <c r="D725" s="140"/>
      <c r="E725" s="141"/>
      <c r="F725" s="140"/>
      <c r="G725" s="141"/>
      <c r="H725" s="140"/>
      <c r="I725" s="140"/>
      <c r="J725" s="141"/>
    </row>
    <row r="726" spans="1:10">
      <c r="A726" s="139"/>
      <c r="B726" s="142"/>
      <c r="C726" s="140"/>
      <c r="D726" s="140"/>
      <c r="E726" s="141"/>
      <c r="F726" s="140"/>
      <c r="G726" s="141"/>
      <c r="H726" s="140"/>
      <c r="I726" s="140"/>
      <c r="J726" s="141"/>
    </row>
    <row r="727" spans="1:10">
      <c r="A727" s="139"/>
      <c r="B727" s="142"/>
      <c r="C727" s="140"/>
      <c r="D727" s="140"/>
      <c r="E727" s="141"/>
      <c r="F727" s="140"/>
      <c r="G727" s="141"/>
      <c r="H727" s="140"/>
      <c r="I727" s="140"/>
      <c r="J727" s="141"/>
    </row>
    <row r="728" spans="1:10">
      <c r="A728" s="139"/>
      <c r="B728" s="143"/>
      <c r="C728" s="140"/>
      <c r="D728" s="140"/>
      <c r="E728" s="141"/>
      <c r="F728" s="140"/>
      <c r="G728" s="141"/>
      <c r="H728" s="140"/>
      <c r="I728" s="140"/>
      <c r="J728" s="141"/>
    </row>
    <row r="729" spans="1:10">
      <c r="A729" s="139"/>
      <c r="B729" s="143"/>
      <c r="C729" s="140"/>
      <c r="D729" s="140"/>
      <c r="E729" s="141"/>
      <c r="F729" s="140"/>
      <c r="G729" s="141"/>
      <c r="H729" s="140"/>
      <c r="I729" s="140"/>
      <c r="J729" s="141"/>
    </row>
    <row r="730" spans="1:10">
      <c r="A730" s="139"/>
      <c r="B730" s="142"/>
      <c r="C730" s="140"/>
      <c r="D730" s="140"/>
      <c r="E730" s="141"/>
      <c r="F730" s="140"/>
      <c r="G730" s="141"/>
      <c r="H730" s="140"/>
      <c r="I730" s="140"/>
      <c r="J730" s="141"/>
    </row>
    <row r="731" spans="1:10">
      <c r="A731" s="128"/>
      <c r="B731" s="142"/>
      <c r="C731" s="128"/>
      <c r="D731" s="128"/>
      <c r="E731" s="128"/>
      <c r="F731" s="128"/>
      <c r="G731" s="129"/>
      <c r="H731" s="128"/>
      <c r="I731" s="128"/>
      <c r="J731" s="128"/>
    </row>
    <row r="732" spans="1:10">
      <c r="A732" s="125"/>
      <c r="B732" s="128"/>
      <c r="C732" s="125"/>
      <c r="D732" s="125"/>
      <c r="E732" s="125"/>
      <c r="F732" s="125"/>
      <c r="G732" s="125"/>
      <c r="H732" s="125"/>
      <c r="I732" s="125"/>
      <c r="J732" s="126"/>
    </row>
    <row r="733" spans="1:10">
      <c r="A733" s="132"/>
      <c r="B733" s="125"/>
      <c r="C733" s="133"/>
      <c r="D733" s="133"/>
      <c r="E733" s="133"/>
      <c r="F733" s="133"/>
      <c r="G733" s="133"/>
      <c r="H733" s="134"/>
      <c r="I733" s="134"/>
      <c r="J733" s="134"/>
    </row>
    <row r="734" spans="1:10">
      <c r="A734" s="132"/>
      <c r="B734" s="123"/>
      <c r="C734" s="135"/>
      <c r="D734" s="135"/>
      <c r="E734" s="136"/>
      <c r="F734" s="136"/>
      <c r="G734" s="137"/>
      <c r="H734" s="138"/>
      <c r="I734" s="138"/>
      <c r="J734" s="138"/>
    </row>
    <row r="735" spans="1:10">
      <c r="A735" s="139"/>
      <c r="B735" s="123"/>
      <c r="C735" s="140"/>
      <c r="D735" s="140"/>
      <c r="E735" s="141"/>
      <c r="F735" s="140"/>
      <c r="G735" s="141"/>
      <c r="H735" s="140"/>
      <c r="I735" s="140"/>
      <c r="J735" s="141"/>
    </row>
    <row r="736" spans="1:10">
      <c r="A736" s="139"/>
      <c r="B736" s="142"/>
      <c r="C736" s="140"/>
      <c r="D736" s="140"/>
      <c r="E736" s="141"/>
      <c r="F736" s="140"/>
      <c r="G736" s="141"/>
      <c r="H736" s="140"/>
      <c r="I736" s="140"/>
      <c r="J736" s="141"/>
    </row>
    <row r="737" spans="1:10">
      <c r="A737" s="139"/>
      <c r="B737" s="142"/>
      <c r="C737" s="140"/>
      <c r="D737" s="140"/>
      <c r="E737" s="141"/>
      <c r="F737" s="140"/>
      <c r="G737" s="141"/>
      <c r="H737" s="140"/>
      <c r="I737" s="140"/>
      <c r="J737" s="141"/>
    </row>
    <row r="738" spans="1:10">
      <c r="A738" s="139"/>
      <c r="B738" s="142"/>
      <c r="C738" s="140"/>
      <c r="D738" s="140"/>
      <c r="E738" s="141"/>
      <c r="F738" s="140"/>
      <c r="G738" s="141"/>
      <c r="H738" s="140"/>
      <c r="I738" s="140"/>
      <c r="J738" s="141"/>
    </row>
    <row r="739" spans="1:10">
      <c r="A739" s="139"/>
      <c r="B739" s="142"/>
      <c r="C739" s="140"/>
      <c r="D739" s="140"/>
      <c r="E739" s="141"/>
      <c r="F739" s="140"/>
      <c r="G739" s="141"/>
      <c r="H739" s="140"/>
      <c r="I739" s="140"/>
      <c r="J739" s="141"/>
    </row>
    <row r="740" spans="1:10">
      <c r="A740" s="139"/>
      <c r="B740" s="142"/>
      <c r="C740" s="140"/>
      <c r="D740" s="140"/>
      <c r="E740" s="141"/>
      <c r="F740" s="140"/>
      <c r="G740" s="141"/>
      <c r="H740" s="140"/>
      <c r="I740" s="140"/>
      <c r="J740" s="141"/>
    </row>
    <row r="741" spans="1:10">
      <c r="A741" s="139"/>
      <c r="B741" s="142"/>
      <c r="C741" s="140"/>
      <c r="D741" s="140"/>
      <c r="E741" s="141"/>
      <c r="F741" s="140"/>
      <c r="G741" s="141"/>
      <c r="H741" s="140"/>
      <c r="I741" s="140"/>
      <c r="J741" s="141"/>
    </row>
    <row r="742" spans="1:10">
      <c r="A742" s="139"/>
      <c r="B742" s="142"/>
      <c r="C742" s="140"/>
      <c r="D742" s="140"/>
      <c r="E742" s="141"/>
      <c r="F742" s="140"/>
      <c r="G742" s="141"/>
      <c r="H742" s="140"/>
      <c r="I742" s="140"/>
      <c r="J742" s="141"/>
    </row>
    <row r="743" spans="1:10">
      <c r="A743" s="139"/>
      <c r="B743" s="142"/>
      <c r="C743" s="140"/>
      <c r="D743" s="140"/>
      <c r="E743" s="141"/>
      <c r="F743" s="140"/>
      <c r="G743" s="141"/>
      <c r="H743" s="140"/>
      <c r="I743" s="140"/>
      <c r="J743" s="141"/>
    </row>
    <row r="744" spans="1:10">
      <c r="A744" s="139"/>
      <c r="B744" s="142"/>
      <c r="C744" s="140"/>
      <c r="D744" s="140"/>
      <c r="E744" s="141"/>
      <c r="F744" s="140"/>
      <c r="G744" s="141"/>
      <c r="H744" s="140"/>
      <c r="I744" s="140"/>
      <c r="J744" s="141"/>
    </row>
    <row r="745" spans="1:10">
      <c r="A745" s="139"/>
      <c r="B745" s="143"/>
      <c r="C745" s="140"/>
      <c r="D745" s="140"/>
      <c r="E745" s="141"/>
      <c r="F745" s="140"/>
      <c r="G745" s="141"/>
      <c r="H745" s="140"/>
      <c r="I745" s="140"/>
      <c r="J745" s="141"/>
    </row>
    <row r="746" spans="1:10">
      <c r="A746" s="139"/>
      <c r="B746" s="143"/>
      <c r="C746" s="140"/>
      <c r="D746" s="140"/>
      <c r="E746" s="141"/>
      <c r="F746" s="140"/>
      <c r="G746" s="141"/>
      <c r="H746" s="140"/>
      <c r="I746" s="140"/>
      <c r="J746" s="141"/>
    </row>
    <row r="747" spans="1:10">
      <c r="A747" s="139"/>
      <c r="B747" s="142"/>
      <c r="C747" s="140"/>
      <c r="D747" s="140"/>
      <c r="E747" s="141"/>
      <c r="F747" s="140"/>
      <c r="G747" s="141"/>
      <c r="H747" s="140"/>
      <c r="I747" s="140"/>
      <c r="J747" s="141"/>
    </row>
    <row r="748" spans="1:10">
      <c r="A748" s="128"/>
      <c r="B748" s="142"/>
      <c r="C748" s="128"/>
      <c r="D748" s="128"/>
      <c r="E748" s="128"/>
      <c r="F748" s="128"/>
      <c r="G748" s="129"/>
      <c r="H748" s="128"/>
      <c r="I748" s="128"/>
      <c r="J748" s="128"/>
    </row>
    <row r="749" spans="1:10">
      <c r="A749" s="125"/>
      <c r="B749" s="128"/>
      <c r="C749" s="125"/>
      <c r="D749" s="125"/>
      <c r="E749" s="125"/>
      <c r="F749" s="125"/>
      <c r="G749" s="125"/>
      <c r="H749" s="125"/>
      <c r="I749" s="125"/>
      <c r="J749" s="126"/>
    </row>
    <row r="750" spans="1:10">
      <c r="A750" s="132"/>
      <c r="B750" s="125"/>
      <c r="C750" s="133"/>
      <c r="D750" s="133"/>
      <c r="E750" s="133"/>
      <c r="F750" s="133"/>
      <c r="G750" s="133"/>
      <c r="H750" s="134"/>
      <c r="I750" s="134"/>
      <c r="J750" s="134"/>
    </row>
    <row r="751" spans="1:10">
      <c r="A751" s="132"/>
      <c r="B751" s="123"/>
      <c r="C751" s="135"/>
      <c r="D751" s="135"/>
      <c r="E751" s="136"/>
      <c r="F751" s="136"/>
      <c r="G751" s="137"/>
      <c r="H751" s="138"/>
      <c r="I751" s="138"/>
      <c r="J751" s="138"/>
    </row>
    <row r="752" spans="1:10">
      <c r="A752" s="139"/>
      <c r="B752" s="123"/>
      <c r="C752" s="140"/>
      <c r="D752" s="140"/>
      <c r="E752" s="141"/>
      <c r="F752" s="140"/>
      <c r="G752" s="141"/>
      <c r="H752" s="140"/>
      <c r="I752" s="140"/>
      <c r="J752" s="141"/>
    </row>
    <row r="753" spans="1:10">
      <c r="A753" s="139"/>
      <c r="B753" s="142"/>
      <c r="C753" s="140"/>
      <c r="D753" s="140"/>
      <c r="E753" s="141"/>
      <c r="F753" s="140"/>
      <c r="G753" s="141"/>
      <c r="H753" s="140"/>
      <c r="I753" s="140"/>
      <c r="J753" s="141"/>
    </row>
    <row r="754" spans="1:10">
      <c r="A754" s="139"/>
      <c r="B754" s="142"/>
      <c r="C754" s="140"/>
      <c r="D754" s="140"/>
      <c r="E754" s="141"/>
      <c r="F754" s="140"/>
      <c r="G754" s="141"/>
      <c r="H754" s="140"/>
      <c r="I754" s="140"/>
      <c r="J754" s="141"/>
    </row>
    <row r="755" spans="1:10">
      <c r="A755" s="139"/>
      <c r="B755" s="142"/>
      <c r="C755" s="140"/>
      <c r="D755" s="140"/>
      <c r="E755" s="141"/>
      <c r="F755" s="140"/>
      <c r="G755" s="141"/>
      <c r="H755" s="140"/>
      <c r="I755" s="140"/>
      <c r="J755" s="141"/>
    </row>
    <row r="756" spans="1:10">
      <c r="A756" s="139"/>
      <c r="B756" s="142"/>
      <c r="C756" s="140"/>
      <c r="D756" s="140"/>
      <c r="E756" s="141"/>
      <c r="F756" s="140"/>
      <c r="G756" s="141"/>
      <c r="H756" s="140"/>
      <c r="I756" s="140"/>
      <c r="J756" s="141"/>
    </row>
    <row r="757" spans="1:10">
      <c r="A757" s="139"/>
      <c r="B757" s="142"/>
      <c r="C757" s="140"/>
      <c r="D757" s="140"/>
      <c r="E757" s="141"/>
      <c r="F757" s="140"/>
      <c r="G757" s="141"/>
      <c r="H757" s="140"/>
      <c r="I757" s="140"/>
      <c r="J757" s="141"/>
    </row>
    <row r="758" spans="1:10">
      <c r="A758" s="139"/>
      <c r="B758" s="142"/>
      <c r="C758" s="140"/>
      <c r="D758" s="140"/>
      <c r="E758" s="141"/>
      <c r="F758" s="140"/>
      <c r="G758" s="141"/>
      <c r="H758" s="140"/>
      <c r="I758" s="140"/>
      <c r="J758" s="141"/>
    </row>
    <row r="759" spans="1:10">
      <c r="A759" s="139"/>
      <c r="B759" s="142"/>
      <c r="C759" s="140"/>
      <c r="D759" s="140"/>
      <c r="E759" s="141"/>
      <c r="F759" s="140"/>
      <c r="G759" s="141"/>
      <c r="H759" s="140"/>
      <c r="I759" s="140"/>
      <c r="J759" s="141"/>
    </row>
    <row r="760" spans="1:10">
      <c r="A760" s="139"/>
      <c r="B760" s="142"/>
      <c r="C760" s="140"/>
      <c r="D760" s="140"/>
      <c r="E760" s="141"/>
      <c r="F760" s="140"/>
      <c r="G760" s="141"/>
      <c r="H760" s="140"/>
      <c r="I760" s="140"/>
      <c r="J760" s="141"/>
    </row>
    <row r="761" spans="1:10">
      <c r="A761" s="139"/>
      <c r="B761" s="142"/>
      <c r="C761" s="140"/>
      <c r="D761" s="140"/>
      <c r="E761" s="141"/>
      <c r="F761" s="140"/>
      <c r="G761" s="141"/>
      <c r="H761" s="140"/>
      <c r="I761" s="140"/>
      <c r="J761" s="141"/>
    </row>
    <row r="762" spans="1:10">
      <c r="A762" s="139"/>
      <c r="B762" s="143"/>
      <c r="C762" s="140"/>
      <c r="D762" s="140"/>
      <c r="E762" s="141"/>
      <c r="F762" s="140"/>
      <c r="G762" s="141"/>
      <c r="H762" s="140"/>
      <c r="I762" s="140"/>
      <c r="J762" s="141"/>
    </row>
    <row r="763" spans="1:10">
      <c r="A763" s="139"/>
      <c r="B763" s="143"/>
      <c r="C763" s="140"/>
      <c r="D763" s="140"/>
      <c r="E763" s="141"/>
      <c r="F763" s="140"/>
      <c r="G763" s="141"/>
      <c r="H763" s="140"/>
      <c r="I763" s="140"/>
      <c r="J763" s="141"/>
    </row>
    <row r="764" spans="1:10">
      <c r="A764" s="139"/>
      <c r="B764" s="142"/>
      <c r="C764" s="140"/>
      <c r="D764" s="140"/>
      <c r="E764" s="141"/>
      <c r="F764" s="140"/>
      <c r="G764" s="141"/>
      <c r="H764" s="140"/>
      <c r="I764" s="140"/>
      <c r="J764" s="141"/>
    </row>
    <row r="765" spans="1:10">
      <c r="A765" s="128"/>
      <c r="B765" s="142"/>
      <c r="C765" s="128"/>
      <c r="D765" s="128"/>
      <c r="E765" s="128"/>
      <c r="F765" s="128"/>
      <c r="G765" s="129"/>
      <c r="H765" s="128"/>
      <c r="I765" s="128"/>
      <c r="J765" s="128"/>
    </row>
    <row r="766" spans="1:10">
      <c r="A766" s="125"/>
      <c r="B766" s="128"/>
      <c r="C766" s="125"/>
      <c r="D766" s="125"/>
      <c r="E766" s="125"/>
      <c r="F766" s="125"/>
      <c r="G766" s="125"/>
      <c r="H766" s="125"/>
      <c r="I766" s="125"/>
      <c r="J766" s="126"/>
    </row>
    <row r="767" spans="1:10">
      <c r="A767" s="132"/>
      <c r="B767" s="125"/>
      <c r="C767" s="133"/>
      <c r="D767" s="133"/>
      <c r="E767" s="133"/>
      <c r="F767" s="133"/>
      <c r="G767" s="133"/>
      <c r="H767" s="134"/>
      <c r="I767" s="134"/>
      <c r="J767" s="134"/>
    </row>
    <row r="768" spans="1:10">
      <c r="A768" s="132"/>
      <c r="B768" s="123"/>
      <c r="C768" s="135"/>
      <c r="D768" s="135"/>
      <c r="E768" s="136"/>
      <c r="F768" s="136"/>
      <c r="G768" s="137"/>
      <c r="H768" s="138"/>
      <c r="I768" s="138"/>
      <c r="J768" s="138"/>
    </row>
    <row r="769" spans="1:10">
      <c r="A769" s="139"/>
      <c r="B769" s="123"/>
      <c r="C769" s="140"/>
      <c r="D769" s="140"/>
      <c r="E769" s="141"/>
      <c r="F769" s="140"/>
      <c r="G769" s="141"/>
      <c r="H769" s="140"/>
      <c r="I769" s="140"/>
      <c r="J769" s="141"/>
    </row>
    <row r="770" spans="1:10">
      <c r="A770" s="139"/>
      <c r="B770" s="142"/>
      <c r="C770" s="140"/>
      <c r="D770" s="140"/>
      <c r="E770" s="141"/>
      <c r="F770" s="140"/>
      <c r="G770" s="141"/>
      <c r="H770" s="140"/>
      <c r="I770" s="140"/>
      <c r="J770" s="141"/>
    </row>
    <row r="771" spans="1:10">
      <c r="A771" s="139"/>
      <c r="B771" s="142"/>
      <c r="C771" s="140"/>
      <c r="D771" s="140"/>
      <c r="E771" s="141"/>
      <c r="F771" s="140"/>
      <c r="G771" s="141"/>
      <c r="H771" s="140"/>
      <c r="I771" s="140"/>
      <c r="J771" s="141"/>
    </row>
    <row r="772" spans="1:10">
      <c r="A772" s="139"/>
      <c r="B772" s="142"/>
      <c r="C772" s="140"/>
      <c r="D772" s="140"/>
      <c r="E772" s="141"/>
      <c r="F772" s="140"/>
      <c r="G772" s="141"/>
      <c r="H772" s="140"/>
      <c r="I772" s="140"/>
      <c r="J772" s="141"/>
    </row>
    <row r="773" spans="1:10">
      <c r="A773" s="139"/>
      <c r="B773" s="142"/>
      <c r="C773" s="140"/>
      <c r="D773" s="140"/>
      <c r="E773" s="141"/>
      <c r="F773" s="140"/>
      <c r="G773" s="141"/>
      <c r="H773" s="140"/>
      <c r="I773" s="140"/>
      <c r="J773" s="141"/>
    </row>
    <row r="774" spans="1:10">
      <c r="A774" s="139"/>
      <c r="B774" s="142"/>
      <c r="C774" s="140"/>
      <c r="D774" s="140"/>
      <c r="E774" s="141"/>
      <c r="F774" s="140"/>
      <c r="G774" s="141"/>
      <c r="H774" s="140"/>
      <c r="I774" s="140"/>
      <c r="J774" s="141"/>
    </row>
    <row r="775" spans="1:10">
      <c r="A775" s="139"/>
      <c r="B775" s="142"/>
      <c r="C775" s="140"/>
      <c r="D775" s="140"/>
      <c r="E775" s="141"/>
      <c r="F775" s="140"/>
      <c r="G775" s="141"/>
      <c r="H775" s="140"/>
      <c r="I775" s="140"/>
      <c r="J775" s="141"/>
    </row>
    <row r="776" spans="1:10">
      <c r="A776" s="139"/>
      <c r="B776" s="142"/>
      <c r="C776" s="140"/>
      <c r="D776" s="140"/>
      <c r="E776" s="141"/>
      <c r="F776" s="140"/>
      <c r="G776" s="141"/>
      <c r="H776" s="140"/>
      <c r="I776" s="140"/>
      <c r="J776" s="141"/>
    </row>
    <row r="777" spans="1:10">
      <c r="A777" s="139"/>
      <c r="B777" s="142"/>
      <c r="C777" s="140"/>
      <c r="D777" s="140"/>
      <c r="E777" s="141"/>
      <c r="F777" s="140"/>
      <c r="G777" s="141"/>
      <c r="H777" s="140"/>
      <c r="I777" s="140"/>
      <c r="J777" s="141"/>
    </row>
    <row r="778" spans="1:10">
      <c r="A778" s="139"/>
      <c r="B778" s="142"/>
      <c r="C778" s="140"/>
      <c r="D778" s="140"/>
      <c r="E778" s="141"/>
      <c r="F778" s="140"/>
      <c r="G778" s="141"/>
      <c r="H778" s="140"/>
      <c r="I778" s="140"/>
      <c r="J778" s="141"/>
    </row>
    <row r="779" spans="1:10">
      <c r="A779" s="139"/>
      <c r="B779" s="143"/>
      <c r="C779" s="140"/>
      <c r="D779" s="140"/>
      <c r="E779" s="141"/>
      <c r="F779" s="140"/>
      <c r="G779" s="141"/>
      <c r="H779" s="140"/>
      <c r="I779" s="140"/>
      <c r="J779" s="141"/>
    </row>
    <row r="780" spans="1:10">
      <c r="A780" s="139"/>
      <c r="B780" s="143"/>
      <c r="C780" s="140"/>
      <c r="D780" s="140"/>
      <c r="E780" s="141"/>
      <c r="F780" s="140"/>
      <c r="G780" s="141"/>
      <c r="H780" s="140"/>
      <c r="I780" s="140"/>
      <c r="J780" s="141"/>
    </row>
    <row r="781" spans="1:10">
      <c r="A781" s="139"/>
      <c r="B781" s="142"/>
      <c r="C781" s="140"/>
      <c r="D781" s="140"/>
      <c r="E781" s="141"/>
      <c r="F781" s="140"/>
      <c r="G781" s="141"/>
      <c r="H781" s="140"/>
      <c r="I781" s="140"/>
      <c r="J781" s="141"/>
    </row>
    <row r="782" spans="1:10">
      <c r="A782" s="128"/>
      <c r="B782" s="142"/>
      <c r="C782" s="128"/>
      <c r="D782" s="128"/>
      <c r="E782" s="128"/>
      <c r="F782" s="128"/>
      <c r="G782" s="129"/>
      <c r="H782" s="128"/>
      <c r="I782" s="128"/>
      <c r="J782" s="128"/>
    </row>
    <row r="783" spans="1:10">
      <c r="A783" s="125"/>
      <c r="B783" s="128"/>
      <c r="C783" s="125"/>
      <c r="D783" s="125"/>
      <c r="E783" s="125"/>
      <c r="F783" s="125"/>
      <c r="G783" s="125"/>
      <c r="H783" s="125"/>
      <c r="I783" s="125"/>
      <c r="J783" s="126"/>
    </row>
    <row r="784" spans="1:10">
      <c r="A784" s="132"/>
      <c r="B784" s="125"/>
      <c r="C784" s="133"/>
      <c r="D784" s="133"/>
      <c r="E784" s="133"/>
      <c r="F784" s="133"/>
      <c r="G784" s="133"/>
      <c r="H784" s="134"/>
      <c r="I784" s="134"/>
      <c r="J784" s="134"/>
    </row>
    <row r="785" spans="1:10">
      <c r="A785" s="132"/>
      <c r="B785" s="123"/>
      <c r="C785" s="135"/>
      <c r="D785" s="135"/>
      <c r="E785" s="136"/>
      <c r="F785" s="136"/>
      <c r="G785" s="137"/>
      <c r="H785" s="138"/>
      <c r="I785" s="138"/>
      <c r="J785" s="138"/>
    </row>
    <row r="786" spans="1:10">
      <c r="A786" s="139"/>
      <c r="B786" s="123"/>
      <c r="C786" s="140"/>
      <c r="D786" s="140"/>
      <c r="E786" s="141"/>
      <c r="F786" s="140"/>
      <c r="G786" s="141"/>
      <c r="H786" s="140"/>
      <c r="I786" s="140"/>
      <c r="J786" s="141"/>
    </row>
    <row r="787" spans="1:10">
      <c r="A787" s="139"/>
      <c r="B787" s="142"/>
      <c r="C787" s="140"/>
      <c r="D787" s="140"/>
      <c r="E787" s="141"/>
      <c r="F787" s="140"/>
      <c r="G787" s="141"/>
      <c r="H787" s="140"/>
      <c r="I787" s="140"/>
      <c r="J787" s="141"/>
    </row>
    <row r="788" spans="1:10">
      <c r="A788" s="139"/>
      <c r="B788" s="142"/>
      <c r="C788" s="140"/>
      <c r="D788" s="140"/>
      <c r="E788" s="141"/>
      <c r="F788" s="140"/>
      <c r="G788" s="141"/>
      <c r="H788" s="140"/>
      <c r="I788" s="140"/>
      <c r="J788" s="141"/>
    </row>
    <row r="789" spans="1:10">
      <c r="A789" s="139"/>
      <c r="B789" s="142"/>
      <c r="C789" s="140"/>
      <c r="D789" s="140"/>
      <c r="E789" s="141"/>
      <c r="F789" s="140"/>
      <c r="G789" s="141"/>
      <c r="H789" s="140"/>
      <c r="I789" s="140"/>
      <c r="J789" s="141"/>
    </row>
    <row r="790" spans="1:10">
      <c r="A790" s="139"/>
      <c r="B790" s="142"/>
      <c r="C790" s="140"/>
      <c r="D790" s="140"/>
      <c r="E790" s="141"/>
      <c r="F790" s="140"/>
      <c r="G790" s="141"/>
      <c r="H790" s="140"/>
      <c r="I790" s="140"/>
      <c r="J790" s="141"/>
    </row>
    <row r="791" spans="1:10">
      <c r="A791" s="139"/>
      <c r="B791" s="142"/>
      <c r="C791" s="140"/>
      <c r="D791" s="140"/>
      <c r="E791" s="141"/>
      <c r="F791" s="140"/>
      <c r="G791" s="141"/>
      <c r="H791" s="140"/>
      <c r="I791" s="140"/>
      <c r="J791" s="141"/>
    </row>
    <row r="792" spans="1:10">
      <c r="A792" s="139"/>
      <c r="B792" s="142"/>
      <c r="C792" s="140"/>
      <c r="D792" s="140"/>
      <c r="E792" s="141"/>
      <c r="F792" s="140"/>
      <c r="G792" s="141"/>
      <c r="H792" s="140"/>
      <c r="I792" s="140"/>
      <c r="J792" s="141"/>
    </row>
    <row r="793" spans="1:10">
      <c r="A793" s="139"/>
      <c r="B793" s="142"/>
      <c r="C793" s="140"/>
      <c r="D793" s="140"/>
      <c r="E793" s="141"/>
      <c r="F793" s="140"/>
      <c r="G793" s="141"/>
      <c r="H793" s="140"/>
      <c r="I793" s="140"/>
      <c r="J793" s="141"/>
    </row>
    <row r="794" spans="1:10">
      <c r="A794" s="139"/>
      <c r="B794" s="142"/>
      <c r="C794" s="140"/>
      <c r="D794" s="140"/>
      <c r="E794" s="141"/>
      <c r="F794" s="140"/>
      <c r="G794" s="141"/>
      <c r="H794" s="140"/>
      <c r="I794" s="140"/>
      <c r="J794" s="141"/>
    </row>
    <row r="795" spans="1:10">
      <c r="A795" s="139"/>
      <c r="B795" s="142"/>
      <c r="C795" s="140"/>
      <c r="D795" s="140"/>
      <c r="E795" s="141"/>
      <c r="F795" s="140"/>
      <c r="G795" s="141"/>
      <c r="H795" s="140"/>
      <c r="I795" s="140"/>
      <c r="J795" s="141"/>
    </row>
    <row r="796" spans="1:10">
      <c r="A796" s="139"/>
      <c r="B796" s="143"/>
      <c r="C796" s="140"/>
      <c r="D796" s="140"/>
      <c r="E796" s="141"/>
      <c r="F796" s="140"/>
      <c r="G796" s="141"/>
      <c r="H796" s="140"/>
      <c r="I796" s="140"/>
      <c r="J796" s="141"/>
    </row>
    <row r="797" spans="1:10">
      <c r="A797" s="139"/>
      <c r="B797" s="143"/>
      <c r="C797" s="140"/>
      <c r="D797" s="140"/>
      <c r="E797" s="141"/>
      <c r="F797" s="140"/>
      <c r="G797" s="141"/>
      <c r="H797" s="140"/>
      <c r="I797" s="140"/>
      <c r="J797" s="141"/>
    </row>
    <row r="798" spans="1:10">
      <c r="A798" s="139"/>
      <c r="B798" s="142"/>
      <c r="C798" s="140"/>
      <c r="D798" s="140"/>
      <c r="E798" s="141"/>
      <c r="F798" s="140"/>
      <c r="G798" s="141"/>
      <c r="H798" s="140"/>
      <c r="I798" s="140"/>
      <c r="J798" s="141"/>
    </row>
    <row r="799" spans="1:10">
      <c r="A799" s="128"/>
      <c r="B799" s="142"/>
      <c r="C799" s="128"/>
      <c r="D799" s="128"/>
      <c r="E799" s="128"/>
      <c r="F799" s="128"/>
      <c r="G799" s="129"/>
      <c r="H799" s="128"/>
      <c r="I799" s="128"/>
      <c r="J799" s="128"/>
    </row>
    <row r="800" spans="1:10" ht="15" customHeight="1">
      <c r="A800" s="125"/>
      <c r="B800" s="128"/>
      <c r="C800" s="125"/>
      <c r="D800" s="125"/>
      <c r="E800" s="125"/>
      <c r="F800" s="125"/>
      <c r="G800" s="125"/>
      <c r="H800" s="125"/>
      <c r="I800" s="125"/>
      <c r="J800" s="126"/>
    </row>
    <row r="801" spans="1:10">
      <c r="A801" s="132"/>
      <c r="B801" s="125"/>
      <c r="C801" s="133"/>
      <c r="D801" s="133"/>
      <c r="E801" s="133"/>
      <c r="F801" s="133"/>
      <c r="G801" s="133"/>
      <c r="H801" s="134"/>
      <c r="I801" s="134"/>
      <c r="J801" s="134"/>
    </row>
    <row r="802" spans="1:10">
      <c r="A802" s="132"/>
      <c r="B802" s="123"/>
      <c r="C802" s="135"/>
      <c r="D802" s="135"/>
      <c r="E802" s="136"/>
      <c r="F802" s="136"/>
      <c r="G802" s="137"/>
      <c r="H802" s="138"/>
      <c r="I802" s="138"/>
      <c r="J802" s="138"/>
    </row>
    <row r="803" spans="1:10">
      <c r="A803" s="139"/>
      <c r="B803" s="123"/>
      <c r="C803" s="140"/>
      <c r="D803" s="140"/>
      <c r="E803" s="141"/>
      <c r="F803" s="140"/>
      <c r="G803" s="141"/>
      <c r="H803" s="140"/>
      <c r="I803" s="140"/>
      <c r="J803" s="141"/>
    </row>
    <row r="804" spans="1:10">
      <c r="A804" s="139"/>
      <c r="B804" s="142"/>
      <c r="C804" s="140"/>
      <c r="D804" s="140"/>
      <c r="E804" s="141"/>
      <c r="F804" s="140"/>
      <c r="G804" s="141"/>
      <c r="H804" s="140"/>
      <c r="I804" s="140"/>
      <c r="J804" s="141"/>
    </row>
    <row r="805" spans="1:10">
      <c r="A805" s="139"/>
      <c r="B805" s="142"/>
      <c r="C805" s="140"/>
      <c r="D805" s="140"/>
      <c r="E805" s="141"/>
      <c r="F805" s="140"/>
      <c r="G805" s="141"/>
      <c r="H805" s="140"/>
      <c r="I805" s="140"/>
      <c r="J805" s="141"/>
    </row>
    <row r="806" spans="1:10">
      <c r="A806" s="139"/>
      <c r="B806" s="142"/>
      <c r="C806" s="140"/>
      <c r="D806" s="140"/>
      <c r="E806" s="141"/>
      <c r="F806" s="140"/>
      <c r="G806" s="141"/>
      <c r="H806" s="140"/>
      <c r="I806" s="140"/>
      <c r="J806" s="141"/>
    </row>
    <row r="807" spans="1:10">
      <c r="A807" s="139"/>
      <c r="B807" s="142"/>
      <c r="C807" s="140"/>
      <c r="D807" s="140"/>
      <c r="E807" s="141"/>
      <c r="F807" s="140"/>
      <c r="G807" s="141"/>
      <c r="H807" s="140"/>
      <c r="I807" s="140"/>
      <c r="J807" s="141"/>
    </row>
    <row r="808" spans="1:10">
      <c r="A808" s="139"/>
      <c r="B808" s="142"/>
      <c r="C808" s="140"/>
      <c r="D808" s="140"/>
      <c r="E808" s="141"/>
      <c r="F808" s="140"/>
      <c r="G808" s="141"/>
      <c r="H808" s="140"/>
      <c r="I808" s="140"/>
      <c r="J808" s="141"/>
    </row>
    <row r="809" spans="1:10">
      <c r="A809" s="139"/>
      <c r="B809" s="142"/>
      <c r="C809" s="140"/>
      <c r="D809" s="140"/>
      <c r="E809" s="141"/>
      <c r="F809" s="140"/>
      <c r="G809" s="141"/>
      <c r="H809" s="140"/>
      <c r="I809" s="140"/>
      <c r="J809" s="141"/>
    </row>
    <row r="810" spans="1:10">
      <c r="A810" s="139"/>
      <c r="B810" s="142"/>
      <c r="C810" s="140"/>
      <c r="D810" s="140"/>
      <c r="E810" s="141"/>
      <c r="F810" s="140"/>
      <c r="G810" s="141"/>
      <c r="H810" s="140"/>
      <c r="I810" s="140"/>
      <c r="J810" s="141"/>
    </row>
    <row r="811" spans="1:10">
      <c r="A811" s="139"/>
      <c r="B811" s="142"/>
      <c r="C811" s="140"/>
      <c r="D811" s="140"/>
      <c r="E811" s="141"/>
      <c r="F811" s="140"/>
      <c r="G811" s="141"/>
      <c r="H811" s="140"/>
      <c r="I811" s="140"/>
      <c r="J811" s="141"/>
    </row>
    <row r="812" spans="1:10">
      <c r="A812" s="139"/>
      <c r="B812" s="142"/>
      <c r="C812" s="140"/>
      <c r="D812" s="140"/>
      <c r="E812" s="141"/>
      <c r="F812" s="140"/>
      <c r="G812" s="141"/>
      <c r="H812" s="140"/>
      <c r="I812" s="140"/>
      <c r="J812" s="141"/>
    </row>
    <row r="813" spans="1:10">
      <c r="A813" s="139"/>
      <c r="B813" s="143"/>
      <c r="C813" s="140"/>
      <c r="D813" s="140"/>
      <c r="E813" s="141"/>
      <c r="F813" s="140"/>
      <c r="G813" s="141"/>
      <c r="H813" s="140"/>
      <c r="I813" s="140"/>
      <c r="J813" s="141"/>
    </row>
    <row r="814" spans="1:10">
      <c r="A814" s="139"/>
      <c r="B814" s="143"/>
      <c r="C814" s="140"/>
      <c r="D814" s="140"/>
      <c r="E814" s="141"/>
      <c r="F814" s="140"/>
      <c r="G814" s="141"/>
      <c r="H814" s="140"/>
      <c r="I814" s="140"/>
      <c r="J814" s="141"/>
    </row>
    <row r="815" spans="1:10">
      <c r="A815" s="139"/>
      <c r="B815" s="142"/>
      <c r="C815" s="140"/>
      <c r="D815" s="140"/>
      <c r="E815" s="141"/>
      <c r="F815" s="140"/>
      <c r="G815" s="141"/>
      <c r="H815" s="140"/>
      <c r="I815" s="140"/>
      <c r="J815" s="141"/>
    </row>
    <row r="816" spans="1:10">
      <c r="A816" s="128"/>
      <c r="B816" s="142"/>
      <c r="C816" s="128"/>
      <c r="D816" s="128"/>
      <c r="E816" s="128"/>
      <c r="F816" s="128"/>
      <c r="G816" s="129"/>
      <c r="H816" s="128"/>
      <c r="I816" s="128"/>
      <c r="J816" s="128"/>
    </row>
    <row r="817" spans="1:10">
      <c r="A817" s="125"/>
      <c r="B817" s="128"/>
      <c r="C817" s="125"/>
      <c r="D817" s="125"/>
      <c r="E817" s="125"/>
      <c r="F817" s="125"/>
      <c r="G817" s="125"/>
      <c r="H817" s="125"/>
      <c r="I817" s="125"/>
      <c r="J817" s="126"/>
    </row>
    <row r="818" spans="1:10" ht="15" customHeight="1">
      <c r="A818" s="132"/>
      <c r="B818" s="125"/>
      <c r="C818" s="133"/>
      <c r="D818" s="133"/>
      <c r="E818" s="133"/>
      <c r="F818" s="133"/>
      <c r="G818" s="133"/>
      <c r="H818" s="134"/>
      <c r="I818" s="134"/>
      <c r="J818" s="134"/>
    </row>
    <row r="819" spans="1:10">
      <c r="A819" s="132"/>
      <c r="B819" s="123"/>
      <c r="C819" s="135"/>
      <c r="D819" s="135"/>
      <c r="E819" s="136"/>
      <c r="F819" s="136"/>
      <c r="G819" s="137"/>
      <c r="H819" s="138"/>
      <c r="I819" s="138"/>
      <c r="J819" s="138"/>
    </row>
    <row r="820" spans="1:10">
      <c r="A820" s="139"/>
      <c r="B820" s="123"/>
      <c r="C820" s="140"/>
      <c r="D820" s="140"/>
      <c r="E820" s="141"/>
      <c r="F820" s="140"/>
      <c r="G820" s="141"/>
      <c r="H820" s="140"/>
      <c r="I820" s="140"/>
      <c r="J820" s="141"/>
    </row>
    <row r="821" spans="1:10">
      <c r="A821" s="139"/>
      <c r="B821" s="142"/>
      <c r="C821" s="140"/>
      <c r="D821" s="140"/>
      <c r="E821" s="141"/>
      <c r="F821" s="140"/>
      <c r="G821" s="141"/>
      <c r="H821" s="140"/>
      <c r="I821" s="140"/>
      <c r="J821" s="141"/>
    </row>
    <row r="822" spans="1:10">
      <c r="A822" s="139"/>
      <c r="B822" s="142"/>
      <c r="C822" s="140"/>
      <c r="D822" s="140"/>
      <c r="E822" s="141"/>
      <c r="F822" s="140"/>
      <c r="G822" s="141"/>
      <c r="H822" s="140"/>
      <c r="I822" s="140"/>
      <c r="J822" s="141"/>
    </row>
    <row r="823" spans="1:10">
      <c r="A823" s="139"/>
      <c r="B823" s="142"/>
      <c r="C823" s="140"/>
      <c r="D823" s="140"/>
      <c r="E823" s="141"/>
      <c r="F823" s="140"/>
      <c r="G823" s="141"/>
      <c r="H823" s="140"/>
      <c r="I823" s="140"/>
      <c r="J823" s="141"/>
    </row>
    <row r="824" spans="1:10">
      <c r="A824" s="139"/>
      <c r="B824" s="142"/>
      <c r="C824" s="140"/>
      <c r="D824" s="140"/>
      <c r="E824" s="141"/>
      <c r="F824" s="140"/>
      <c r="G824" s="141"/>
      <c r="H824" s="140"/>
      <c r="I824" s="140"/>
      <c r="J824" s="141"/>
    </row>
    <row r="825" spans="1:10">
      <c r="A825" s="139"/>
      <c r="B825" s="142"/>
      <c r="C825" s="140"/>
      <c r="D825" s="140"/>
      <c r="E825" s="141"/>
      <c r="F825" s="140"/>
      <c r="G825" s="141"/>
      <c r="H825" s="140"/>
      <c r="I825" s="140"/>
      <c r="J825" s="141"/>
    </row>
    <row r="826" spans="1:10">
      <c r="A826" s="139"/>
      <c r="B826" s="142"/>
      <c r="C826" s="140"/>
      <c r="D826" s="140"/>
      <c r="E826" s="141"/>
      <c r="F826" s="140"/>
      <c r="G826" s="141"/>
      <c r="H826" s="140"/>
      <c r="I826" s="140"/>
      <c r="J826" s="141"/>
    </row>
    <row r="827" spans="1:10">
      <c r="A827" s="139"/>
      <c r="B827" s="142"/>
      <c r="C827" s="140"/>
      <c r="D827" s="140"/>
      <c r="E827" s="141"/>
      <c r="F827" s="140"/>
      <c r="G827" s="141"/>
      <c r="H827" s="140"/>
      <c r="I827" s="140"/>
      <c r="J827" s="141"/>
    </row>
    <row r="828" spans="1:10">
      <c r="A828" s="139"/>
      <c r="B828" s="142"/>
      <c r="C828" s="140"/>
      <c r="D828" s="140"/>
      <c r="E828" s="141"/>
      <c r="F828" s="140"/>
      <c r="G828" s="141"/>
      <c r="H828" s="140"/>
      <c r="I828" s="140"/>
      <c r="J828" s="141"/>
    </row>
    <row r="829" spans="1:10">
      <c r="A829" s="139"/>
      <c r="B829" s="142"/>
      <c r="C829" s="140"/>
      <c r="D829" s="140"/>
      <c r="E829" s="141"/>
      <c r="F829" s="140"/>
      <c r="G829" s="141"/>
      <c r="H829" s="140"/>
      <c r="I829" s="140"/>
      <c r="J829" s="141"/>
    </row>
    <row r="830" spans="1:10">
      <c r="A830" s="139"/>
      <c r="B830" s="143"/>
      <c r="C830" s="140"/>
      <c r="D830" s="140"/>
      <c r="E830" s="141"/>
      <c r="F830" s="140"/>
      <c r="G830" s="141"/>
      <c r="H830" s="140"/>
      <c r="I830" s="140"/>
      <c r="J830" s="141"/>
    </row>
    <row r="831" spans="1:10">
      <c r="A831" s="139"/>
      <c r="B831" s="143"/>
      <c r="C831" s="140"/>
      <c r="D831" s="140"/>
      <c r="E831" s="141"/>
      <c r="F831" s="140"/>
      <c r="G831" s="141"/>
      <c r="H831" s="140"/>
      <c r="I831" s="140"/>
      <c r="J831" s="141"/>
    </row>
    <row r="832" spans="1:10">
      <c r="A832" s="139"/>
      <c r="B832" s="142"/>
      <c r="C832" s="140"/>
      <c r="D832" s="140"/>
      <c r="E832" s="141"/>
      <c r="F832" s="140"/>
      <c r="G832" s="141"/>
      <c r="H832" s="140"/>
      <c r="I832" s="140"/>
      <c r="J832" s="141"/>
    </row>
    <row r="833" spans="2:2">
      <c r="B833" s="142"/>
    </row>
  </sheetData>
  <mergeCells count="225">
    <mergeCell ref="A2:G2"/>
    <mergeCell ref="I2:K2"/>
    <mergeCell ref="K3:K4"/>
    <mergeCell ref="A52:E52"/>
    <mergeCell ref="H52:J52"/>
    <mergeCell ref="A54:A55"/>
    <mergeCell ref="B54:B55"/>
    <mergeCell ref="C54:G54"/>
    <mergeCell ref="H54:J54"/>
    <mergeCell ref="A37:A38"/>
    <mergeCell ref="B37:B38"/>
    <mergeCell ref="C37:G37"/>
    <mergeCell ref="H37:J37"/>
    <mergeCell ref="A36:G36"/>
    <mergeCell ref="I36:K36"/>
    <mergeCell ref="A53:G53"/>
    <mergeCell ref="I53:K53"/>
    <mergeCell ref="A20:A21"/>
    <mergeCell ref="B20:B21"/>
    <mergeCell ref="C20:G20"/>
    <mergeCell ref="H20:J20"/>
    <mergeCell ref="A3:A4"/>
    <mergeCell ref="B3:B4"/>
    <mergeCell ref="C3:G3"/>
    <mergeCell ref="H69:J69"/>
    <mergeCell ref="A71:A72"/>
    <mergeCell ref="B71:B72"/>
    <mergeCell ref="C71:G71"/>
    <mergeCell ref="H71:J71"/>
    <mergeCell ref="A70:G70"/>
    <mergeCell ref="I70:K70"/>
    <mergeCell ref="A87:G87"/>
    <mergeCell ref="I87:K87"/>
    <mergeCell ref="H3:J3"/>
    <mergeCell ref="A120:E120"/>
    <mergeCell ref="H120:J120"/>
    <mergeCell ref="A122:A123"/>
    <mergeCell ref="B122:B123"/>
    <mergeCell ref="C122:G122"/>
    <mergeCell ref="H122:J122"/>
    <mergeCell ref="A103:E103"/>
    <mergeCell ref="H103:J103"/>
    <mergeCell ref="A105:A106"/>
    <mergeCell ref="B105:B106"/>
    <mergeCell ref="C105:G105"/>
    <mergeCell ref="H105:J105"/>
    <mergeCell ref="A104:G104"/>
    <mergeCell ref="I104:K104"/>
    <mergeCell ref="A121:G121"/>
    <mergeCell ref="I121:K121"/>
    <mergeCell ref="A86:E86"/>
    <mergeCell ref="H86:J86"/>
    <mergeCell ref="A88:A89"/>
    <mergeCell ref="B88:B89"/>
    <mergeCell ref="C88:G88"/>
    <mergeCell ref="H88:J88"/>
    <mergeCell ref="A69:E69"/>
    <mergeCell ref="A154:E154"/>
    <mergeCell ref="H154:J154"/>
    <mergeCell ref="A156:A157"/>
    <mergeCell ref="B156:B157"/>
    <mergeCell ref="C156:G156"/>
    <mergeCell ref="H156:J156"/>
    <mergeCell ref="A137:E137"/>
    <mergeCell ref="H137:J137"/>
    <mergeCell ref="A139:A140"/>
    <mergeCell ref="B139:B140"/>
    <mergeCell ref="C139:G139"/>
    <mergeCell ref="H139:J139"/>
    <mergeCell ref="A138:G138"/>
    <mergeCell ref="I138:K138"/>
    <mergeCell ref="A155:G155"/>
    <mergeCell ref="I155:K155"/>
    <mergeCell ref="A188:E188"/>
    <mergeCell ref="H188:J188"/>
    <mergeCell ref="A190:A191"/>
    <mergeCell ref="B190:B191"/>
    <mergeCell ref="C190:G190"/>
    <mergeCell ref="H190:J190"/>
    <mergeCell ref="A171:E171"/>
    <mergeCell ref="H171:J171"/>
    <mergeCell ref="A173:A174"/>
    <mergeCell ref="B173:B174"/>
    <mergeCell ref="C173:G173"/>
    <mergeCell ref="H173:J173"/>
    <mergeCell ref="A172:G172"/>
    <mergeCell ref="I172:K172"/>
    <mergeCell ref="A189:G189"/>
    <mergeCell ref="I189:K189"/>
    <mergeCell ref="A222:E222"/>
    <mergeCell ref="H222:J222"/>
    <mergeCell ref="A224:A225"/>
    <mergeCell ref="B224:B225"/>
    <mergeCell ref="C224:G224"/>
    <mergeCell ref="H224:J224"/>
    <mergeCell ref="A205:E205"/>
    <mergeCell ref="H205:J205"/>
    <mergeCell ref="A207:A208"/>
    <mergeCell ref="B207:B208"/>
    <mergeCell ref="C207:G207"/>
    <mergeCell ref="H207:J207"/>
    <mergeCell ref="A206:G206"/>
    <mergeCell ref="I206:K206"/>
    <mergeCell ref="A223:G223"/>
    <mergeCell ref="I223:K223"/>
    <mergeCell ref="A256:E256"/>
    <mergeCell ref="H256:J256"/>
    <mergeCell ref="A258:A259"/>
    <mergeCell ref="B258:B259"/>
    <mergeCell ref="C258:G258"/>
    <mergeCell ref="H258:J258"/>
    <mergeCell ref="A239:E239"/>
    <mergeCell ref="H239:J239"/>
    <mergeCell ref="A241:A242"/>
    <mergeCell ref="B241:B242"/>
    <mergeCell ref="C241:G241"/>
    <mergeCell ref="H241:J241"/>
    <mergeCell ref="A240:G240"/>
    <mergeCell ref="I240:K240"/>
    <mergeCell ref="A257:G257"/>
    <mergeCell ref="I257:K257"/>
    <mergeCell ref="A290:E290"/>
    <mergeCell ref="H290:J290"/>
    <mergeCell ref="A292:A293"/>
    <mergeCell ref="B292:B293"/>
    <mergeCell ref="C292:G292"/>
    <mergeCell ref="H292:J292"/>
    <mergeCell ref="A273:E273"/>
    <mergeCell ref="H273:J273"/>
    <mergeCell ref="A275:A276"/>
    <mergeCell ref="B275:B276"/>
    <mergeCell ref="C275:G275"/>
    <mergeCell ref="H275:J275"/>
    <mergeCell ref="A274:G274"/>
    <mergeCell ref="I274:K274"/>
    <mergeCell ref="A291:G291"/>
    <mergeCell ref="I291:K291"/>
    <mergeCell ref="A324:E324"/>
    <mergeCell ref="H324:J324"/>
    <mergeCell ref="A326:A327"/>
    <mergeCell ref="B326:B327"/>
    <mergeCell ref="C326:G326"/>
    <mergeCell ref="H326:J326"/>
    <mergeCell ref="A307:E307"/>
    <mergeCell ref="H307:J307"/>
    <mergeCell ref="A309:A310"/>
    <mergeCell ref="B309:B310"/>
    <mergeCell ref="C309:G309"/>
    <mergeCell ref="H309:J309"/>
    <mergeCell ref="A308:G308"/>
    <mergeCell ref="I308:K308"/>
    <mergeCell ref="A325:G325"/>
    <mergeCell ref="I325:K325"/>
    <mergeCell ref="A358:E358"/>
    <mergeCell ref="H358:J358"/>
    <mergeCell ref="A360:A361"/>
    <mergeCell ref="B360:B361"/>
    <mergeCell ref="C360:G360"/>
    <mergeCell ref="H360:J360"/>
    <mergeCell ref="A341:E341"/>
    <mergeCell ref="H341:J341"/>
    <mergeCell ref="A343:A344"/>
    <mergeCell ref="B343:B344"/>
    <mergeCell ref="C343:G343"/>
    <mergeCell ref="H343:J343"/>
    <mergeCell ref="A342:G342"/>
    <mergeCell ref="I342:K342"/>
    <mergeCell ref="A359:G359"/>
    <mergeCell ref="I359:K359"/>
    <mergeCell ref="A392:E392"/>
    <mergeCell ref="H392:J392"/>
    <mergeCell ref="A394:A395"/>
    <mergeCell ref="B394:B395"/>
    <mergeCell ref="C394:G394"/>
    <mergeCell ref="H394:J394"/>
    <mergeCell ref="A375:E375"/>
    <mergeCell ref="H375:J375"/>
    <mergeCell ref="A377:A378"/>
    <mergeCell ref="B377:B378"/>
    <mergeCell ref="C377:G377"/>
    <mergeCell ref="H377:J377"/>
    <mergeCell ref="A376:G376"/>
    <mergeCell ref="I376:K376"/>
    <mergeCell ref="A393:G393"/>
    <mergeCell ref="I393:K393"/>
    <mergeCell ref="C427:G427"/>
    <mergeCell ref="H427:J427"/>
    <mergeCell ref="B428:B429"/>
    <mergeCell ref="H442:J442"/>
    <mergeCell ref="A444:A445"/>
    <mergeCell ref="C444:G444"/>
    <mergeCell ref="H444:J444"/>
    <mergeCell ref="B445:B446"/>
    <mergeCell ref="H409:J409"/>
    <mergeCell ref="A411:A412"/>
    <mergeCell ref="B411:B412"/>
    <mergeCell ref="C411:G411"/>
    <mergeCell ref="H411:J411"/>
    <mergeCell ref="H425:J425"/>
    <mergeCell ref="A410:G410"/>
    <mergeCell ref="I410:K410"/>
    <mergeCell ref="H510:J510"/>
    <mergeCell ref="A512:A513"/>
    <mergeCell ref="C512:G512"/>
    <mergeCell ref="H512:J512"/>
    <mergeCell ref="B513:B514"/>
    <mergeCell ref="I19:K19"/>
    <mergeCell ref="A19:G19"/>
    <mergeCell ref="K20:K21"/>
    <mergeCell ref="A478:A479"/>
    <mergeCell ref="C478:G478"/>
    <mergeCell ref="H478:J478"/>
    <mergeCell ref="B479:B480"/>
    <mergeCell ref="H493:J493"/>
    <mergeCell ref="A495:A496"/>
    <mergeCell ref="C495:G495"/>
    <mergeCell ref="H495:J495"/>
    <mergeCell ref="B496:B497"/>
    <mergeCell ref="H459:J459"/>
    <mergeCell ref="A461:A462"/>
    <mergeCell ref="C461:G461"/>
    <mergeCell ref="H461:J461"/>
    <mergeCell ref="B462:B463"/>
    <mergeCell ref="H476:J476"/>
    <mergeCell ref="A427:A428"/>
  </mergeCells>
  <pageMargins left="0.39370078740157499" right="0.39370078740157499" top="0.74803149606299202" bottom="0.74803149606299202" header="0.31496062992126" footer="0.31496062992126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PORTADA</vt:lpstr>
      <vt:lpstr>CUERPO DIRECTIVO</vt:lpstr>
      <vt:lpstr>CUERPO NORMATIVO</vt:lpstr>
      <vt:lpstr>LISTADO DE SOCIOS</vt:lpstr>
      <vt:lpstr>REGISTRO CONTABLE</vt:lpstr>
      <vt:lpstr>RAPA</vt:lpstr>
      <vt:lpstr>CAJA CHICA</vt:lpstr>
      <vt:lpstr>INTERÈSES </vt:lpstr>
      <vt:lpstr>CALCULO INTERES</vt:lpstr>
      <vt:lpstr>SUMA INTERES TOTAL POR SOCIO</vt:lpstr>
      <vt:lpstr>LIBRETAS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Asof</dc:creator>
  <cp:lastModifiedBy>Saylon Cuchiparte</cp:lastModifiedBy>
  <cp:lastPrinted>2025-01-11T19:46:42Z</cp:lastPrinted>
  <dcterms:created xsi:type="dcterms:W3CDTF">2017-08-17T14:01:00Z</dcterms:created>
  <dcterms:modified xsi:type="dcterms:W3CDTF">2025-07-16T20:28:31Z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F557E34F031D443FA9E5DA66CE006671_12</vt:lpwstr>
  </property>
  <property fmtid="{D5CDD505-2E9C-101B-9397-08002B2CF9AE}" pid="3" name="KSOProductBuildVer">
    <vt:lpwstr>3082-12.2.0.17545</vt:lpwstr>
  </property>
</Properties>
</file>