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git-e-github\Excel-com-Inteligencia-Artificial\Bootcamp-Santander-Excel-com-IA\Desafio1-Ferramenta-de-Controle-de-Investimento\"/>
    </mc:Choice>
  </mc:AlternateContent>
  <xr:revisionPtr revIDLastSave="0" documentId="13_ncr:1_{D5CB8707-DB58-4E42-AA5D-CF9819D62A3A}" xr6:coauthVersionLast="47" xr6:coauthVersionMax="47" xr10:uidLastSave="{00000000-0000-0000-0000-000000000000}"/>
  <workbookProtection workbookAlgorithmName="SHA-512" workbookHashValue="gPLfd3TbDxwNyTJFHFgn73tmDyS2TDhE9vlIrrNdqgp8Ldqb4T6DT5dWl6ywnKxZhTWfOWANj+Jzo+FKU6ASPQ==" workbookSaltValue="QPIC7wOKVm0xmU+uj5aX2A==" workbookSpinCount="100000" lockStructure="1"/>
  <bookViews>
    <workbookView showHorizontalScroll="0" showVerticalScroll="0" showSheetTabs="0" xWindow="4572" yWindow="0" windowWidth="18468" windowHeight="12240" xr2:uid="{0BA3DADA-6861-4669-BAAC-4E7572F0C156}"/>
  </bookViews>
  <sheets>
    <sheet name="Investimento" sheetId="3" r:id="rId1"/>
    <sheet name="Carteira" sheetId="2" r:id="rId2"/>
  </sheets>
  <definedNames>
    <definedName name="_xlnm._FilterDatabase" localSheetId="1" hidden="1">Carteira!$F$5:$F$5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D30" i="3" s="1" a="1"/>
  <c r="D30" i="3" s="1"/>
  <c r="C30" i="3"/>
  <c r="C29" i="3"/>
  <c r="D25" i="3" a="1"/>
  <c r="D25" i="3" s="1"/>
  <c r="C28" i="3"/>
  <c r="C27" i="3"/>
  <c r="C26" i="3"/>
  <c r="C25" i="3"/>
  <c r="D22" i="3"/>
  <c r="D16" i="3"/>
  <c r="D15" i="3"/>
  <c r="F15" i="3" s="1"/>
  <c r="G15" i="3" s="1"/>
  <c r="D11" i="3"/>
  <c r="D28" i="3" l="1" a="1"/>
  <c r="D28" i="3" s="1"/>
  <c r="E28" i="3" s="1"/>
  <c r="D27" i="3" a="1"/>
  <c r="D27" i="3" s="1"/>
  <c r="E27" i="3" s="1"/>
  <c r="D26" i="3" a="1"/>
  <c r="D26" i="3" s="1"/>
  <c r="E26" i="3" s="1"/>
  <c r="D29" i="3" a="1"/>
  <c r="D29" i="3" s="1"/>
  <c r="E29" i="3" s="1"/>
  <c r="E30" i="3"/>
  <c r="E25" i="3"/>
  <c r="G12" i="3"/>
  <c r="G10" i="3"/>
  <c r="G11" i="3"/>
  <c r="F17" i="3"/>
  <c r="G17" i="3" s="1"/>
  <c r="F18" i="3"/>
  <c r="G18" i="3" s="1"/>
  <c r="F16" i="3"/>
  <c r="G16" i="3" s="1"/>
  <c r="F19" i="3"/>
  <c r="G19" i="3" s="1"/>
  <c r="D18" i="3"/>
  <c r="D19" i="3" s="1"/>
  <c r="E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Angélica Kadja</author>
  </authors>
  <commentList>
    <comment ref="E10" authorId="0" shapeId="0" xr:uid="{91EF2A5B-BC99-4111-9366-FF0CE0966324}">
      <text>
        <r>
          <rPr>
            <b/>
            <sz val="9"/>
            <color indexed="81"/>
            <rFont val="Segoe UI"/>
            <family val="2"/>
          </rPr>
          <t>Investimento de até:</t>
        </r>
        <r>
          <rPr>
            <sz val="9"/>
            <color indexed="81"/>
            <rFont val="Segoe UI"/>
            <family val="2"/>
          </rPr>
          <t xml:space="preserve">
(até 2 anos)</t>
        </r>
      </text>
    </comment>
    <comment ref="E11" authorId="0" shapeId="0" xr:uid="{D0F3E84D-CBA3-4CC0-A51B-93E3426E11EB}">
      <text>
        <r>
          <rPr>
            <b/>
            <sz val="9"/>
            <color indexed="81"/>
            <rFont val="Segoe UI"/>
            <family val="2"/>
          </rPr>
          <t xml:space="preserve">Investimento entre:
 </t>
        </r>
        <r>
          <rPr>
            <sz val="9"/>
            <color indexed="81"/>
            <rFont val="Segoe UI"/>
            <family val="2"/>
          </rPr>
          <t>(&gt; 2 e &lt; 5 anos)</t>
        </r>
      </text>
    </comment>
    <comment ref="E12" authorId="0" shapeId="0" xr:uid="{C9B7030B-B090-4FD2-8050-8FB06FCE4516}">
      <text>
        <r>
          <rPr>
            <b/>
            <sz val="9"/>
            <color indexed="81"/>
            <rFont val="Segoe UI"/>
            <family val="2"/>
          </rPr>
          <t xml:space="preserve">Investimento superior:
</t>
        </r>
        <r>
          <rPr>
            <sz val="9"/>
            <color indexed="81"/>
            <rFont val="Segoe UI"/>
            <family val="2"/>
          </rPr>
          <t xml:space="preserve"> (&gt; 5 anos )</t>
        </r>
      </text>
    </comment>
    <comment ref="D24" authorId="0" shapeId="0" xr:uid="{37965C57-2E3B-45A0-8BF7-C92DA40DC6CB}">
      <text>
        <r>
          <rPr>
            <sz val="8"/>
            <color indexed="81"/>
            <rFont val="Segoe UI"/>
            <family val="2"/>
          </rPr>
          <t>=PROCV($D$21&amp;"-"&amp;C30;Carteira!A:D;4;0)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<sst xmlns="http://schemas.openxmlformats.org/spreadsheetml/2006/main" count="96" uniqueCount="64">
  <si>
    <t>QUAL O TEMPO DESEJA INVESTIR?</t>
  </si>
  <si>
    <t>QUANTO DESEJA INVESTIR?</t>
  </si>
  <si>
    <t>Valor do investimento por mês:</t>
  </si>
  <si>
    <t>Tempo do investimento:</t>
  </si>
  <si>
    <t>Anos --&gt;</t>
  </si>
  <si>
    <t>Meses --&gt;</t>
  </si>
  <si>
    <t>2 ANOS</t>
  </si>
  <si>
    <t>5 ANOS</t>
  </si>
  <si>
    <t>10 ANOS</t>
  </si>
  <si>
    <t>20 ANOS</t>
  </si>
  <si>
    <t>30 ANOS</t>
  </si>
  <si>
    <t xml:space="preserve">INVESTIMENTO </t>
  </si>
  <si>
    <t>Patrimônio acumulado:</t>
  </si>
  <si>
    <t>Taxa de rentabilidade mensal:</t>
  </si>
  <si>
    <t>Retorno - dividendos/mês = 1%:</t>
  </si>
  <si>
    <t xml:space="preserve">CHAVE </t>
  </si>
  <si>
    <t>PERFIL</t>
  </si>
  <si>
    <t>TIPO DE FII</t>
  </si>
  <si>
    <t>%</t>
  </si>
  <si>
    <t>CONSERVADOR-PAPEL</t>
  </si>
  <si>
    <t>CONSERVADOR</t>
  </si>
  <si>
    <t>PAPEL</t>
  </si>
  <si>
    <t>CONSERVADOR-TIJOLO</t>
  </si>
  <si>
    <t>TIJOLO</t>
  </si>
  <si>
    <t>CONSERVADOR-HÍBRIDOS</t>
  </si>
  <si>
    <t>HÍBRIDOS</t>
  </si>
  <si>
    <t>CONSERVADOR-FOFs</t>
  </si>
  <si>
    <t>FOFs</t>
  </si>
  <si>
    <t>CONSERVADOR-DESENVOLVIMENTO</t>
  </si>
  <si>
    <t>DESENVOLVIMENTO</t>
  </si>
  <si>
    <t>CONSERVADOR-HOTELARIAS</t>
  </si>
  <si>
    <t>HOTELARIAS</t>
  </si>
  <si>
    <t>MODERADO-PAPEL</t>
  </si>
  <si>
    <t>MODERADO</t>
  </si>
  <si>
    <t>MODERADO-TIJOLO</t>
  </si>
  <si>
    <t>MODERADO-HÍBRIDOS</t>
  </si>
  <si>
    <t>MODERADO-FOFs</t>
  </si>
  <si>
    <t>MODERADO-DESENVOLVIMENTO</t>
  </si>
  <si>
    <t>MODERADO-HOTELARIAS</t>
  </si>
  <si>
    <t>AGRESSIVO-PAPEL</t>
  </si>
  <si>
    <t>AGRESSIVO-TIJOLO</t>
  </si>
  <si>
    <t>AGRESSIVO-HÍBRIDOS</t>
  </si>
  <si>
    <t>AGRESSIVO-FOFs</t>
  </si>
  <si>
    <t>AGRESSIVO-DESENVOLVIMENTO</t>
  </si>
  <si>
    <t>AGRESSIVO-HOTELARIAS</t>
  </si>
  <si>
    <t>PATRIMÔNIO</t>
  </si>
  <si>
    <t>DIVIDENDOS</t>
  </si>
  <si>
    <t>ENTRADA DE DADOS</t>
  </si>
  <si>
    <t>INFORMAÇÕES DO USUÁRIO</t>
  </si>
  <si>
    <t>- Salário mensal 💰</t>
  </si>
  <si>
    <t>- % para investimento 📊 - 10%</t>
  </si>
  <si>
    <t>- Rendimento da carteira 💰</t>
  </si>
  <si>
    <t>PERFIL DO INVESTIDOR ⏳</t>
  </si>
  <si>
    <t>Curto prazo  🚀 - 8 meses</t>
  </si>
  <si>
    <t>Médio prazo 📊 - 3 anos</t>
  </si>
  <si>
    <t>Longo prazo 📈 - 7 anos</t>
  </si>
  <si>
    <t>TIPO DE INVESTIMENTO</t>
  </si>
  <si>
    <t>Valor de investimento:</t>
  </si>
  <si>
    <t>TIPOS DE FII</t>
  </si>
  <si>
    <t>% SUGERIDO</t>
  </si>
  <si>
    <t>AÇÃO</t>
  </si>
  <si>
    <t>TOTAL</t>
  </si>
  <si>
    <t>SELECIONADO</t>
  </si>
  <si>
    <t>ARROJADO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</si>
</sst>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1"/>
      <color theme="1"/>
      <name val="Calibri"/>
      <family val="2"/>
    </font>
    <font>
      <sz val="11"/>
      <color rgb="FF9C5700"/>
      <name val="Aptos Narrow"/>
      <family val="2"/>
      <scheme val="minor"/>
    </font>
    <font>
      <b/>
      <sz val="12"/>
      <color theme="0"/>
      <name val="Calibri"/>
      <family val="2"/>
    </font>
    <font>
      <b/>
      <sz val="11"/>
      <color rgb="FFFF66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Aptos Narrow"/>
      <family val="2"/>
      <scheme val="minor"/>
    </font>
    <font>
      <sz val="8"/>
      <color indexed="8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02742"/>
        <bgColor indexed="64"/>
      </patternFill>
    </fill>
    <fill>
      <patternFill patternType="solid">
        <fgColor rgb="FFFFEB9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F0F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14999847407452621"/>
      </right>
      <top style="medium">
        <color indexed="64"/>
      </top>
      <bottom/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4" borderId="0" applyNumberFormat="0" applyBorder="0" applyAlignment="0" applyProtection="0"/>
    <xf numFmtId="0" fontId="1" fillId="9" borderId="52" applyNumberFormat="0" applyFont="0" applyAlignment="0" applyProtection="0"/>
  </cellStyleXfs>
  <cellXfs count="106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4" fillId="7" borderId="1" xfId="0" applyFont="1" applyFill="1" applyBorder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horizontal="center" vertical="center"/>
      <protection locked="0"/>
    </xf>
    <xf numFmtId="0" fontId="4" fillId="7" borderId="36" xfId="0" applyFont="1" applyFill="1" applyBorder="1" applyAlignment="1" applyProtection="1">
      <alignment horizontal="center" vertical="center"/>
      <protection locked="0"/>
    </xf>
    <xf numFmtId="0" fontId="7" fillId="2" borderId="35" xfId="0" applyFont="1" applyFill="1" applyBorder="1" applyAlignment="1" applyProtection="1">
      <alignment horizontal="center" vertical="center"/>
      <protection locked="0"/>
    </xf>
    <xf numFmtId="0" fontId="4" fillId="7" borderId="20" xfId="0" applyFont="1" applyFill="1" applyBorder="1" applyAlignment="1" applyProtection="1">
      <alignment horizontal="center" vertical="center"/>
      <protection locked="0"/>
    </xf>
    <xf numFmtId="0" fontId="7" fillId="2" borderId="32" xfId="0" applyFont="1" applyFill="1" applyBorder="1" applyAlignment="1" applyProtection="1">
      <alignment horizontal="center" vertical="center"/>
      <protection locked="0"/>
    </xf>
    <xf numFmtId="0" fontId="2" fillId="0" borderId="25" xfId="0" quotePrefix="1" applyFont="1" applyBorder="1" applyAlignment="1" applyProtection="1">
      <alignment vertical="center"/>
      <protection locked="0"/>
    </xf>
    <xf numFmtId="164" fontId="2" fillId="0" borderId="26" xfId="0" applyNumberFormat="1" applyFont="1" applyBorder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22" xfId="0" quotePrefix="1" applyFont="1" applyBorder="1" applyAlignment="1" applyProtection="1">
      <alignment vertical="center"/>
      <protection locked="0"/>
    </xf>
    <xf numFmtId="164" fontId="2" fillId="0" borderId="23" xfId="0" applyNumberFormat="1" applyFont="1" applyBorder="1" applyAlignment="1" applyProtection="1">
      <alignment horizontal="center" vertical="center"/>
      <protection locked="0"/>
    </xf>
    <xf numFmtId="0" fontId="2" fillId="0" borderId="21" xfId="0" quotePrefix="1" applyFont="1" applyBorder="1" applyAlignment="1" applyProtection="1">
      <alignment vertical="center"/>
      <protection locked="0"/>
    </xf>
    <xf numFmtId="9" fontId="2" fillId="0" borderId="15" xfId="1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0" fontId="3" fillId="5" borderId="42" xfId="0" applyFont="1" applyFill="1" applyBorder="1" applyAlignment="1" applyProtection="1">
      <alignment horizontal="center" vertical="center"/>
      <protection locked="0"/>
    </xf>
    <xf numFmtId="0" fontId="4" fillId="2" borderId="25" xfId="0" applyFont="1" applyFill="1" applyBorder="1" applyAlignment="1" applyProtection="1">
      <alignment horizontal="left" vertical="center"/>
      <protection locked="0"/>
    </xf>
    <xf numFmtId="44" fontId="2" fillId="2" borderId="37" xfId="0" applyNumberFormat="1" applyFont="1" applyFill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horizontal="center" vertical="center"/>
      <protection locked="0"/>
    </xf>
    <xf numFmtId="44" fontId="2" fillId="2" borderId="39" xfId="0" applyNumberFormat="1" applyFont="1" applyFill="1" applyBorder="1" applyAlignment="1" applyProtection="1">
      <alignment horizontal="center" vertical="center"/>
      <protection locked="0"/>
    </xf>
    <xf numFmtId="44" fontId="2" fillId="2" borderId="24" xfId="0" applyNumberFormat="1" applyFont="1" applyFill="1" applyBorder="1" applyAlignment="1" applyProtection="1">
      <alignment horizontal="center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44" fontId="2" fillId="2" borderId="40" xfId="0" applyNumberFormat="1" applyFont="1" applyFill="1" applyBorder="1" applyAlignment="1" applyProtection="1">
      <alignment horizontal="center" vertical="center"/>
      <protection locked="0"/>
    </xf>
    <xf numFmtId="44" fontId="2" fillId="2" borderId="43" xfId="0" applyNumberFormat="1" applyFont="1" applyFill="1" applyBorder="1" applyAlignment="1" applyProtection="1">
      <alignment horizontal="center" vertical="center"/>
      <protection locked="0"/>
    </xf>
    <xf numFmtId="10" fontId="2" fillId="2" borderId="18" xfId="1" applyNumberFormat="1" applyFont="1" applyFill="1" applyBorder="1" applyAlignment="1" applyProtection="1">
      <alignment horizontal="center" vertical="center"/>
      <protection locked="0"/>
    </xf>
    <xf numFmtId="0" fontId="4" fillId="2" borderId="31" xfId="0" applyFont="1" applyFill="1" applyBorder="1" applyAlignment="1" applyProtection="1">
      <alignment horizontal="center" vertical="center"/>
      <protection locked="0"/>
    </xf>
    <xf numFmtId="44" fontId="2" fillId="2" borderId="30" xfId="0" applyNumberFormat="1" applyFont="1" applyFill="1" applyBorder="1" applyAlignment="1" applyProtection="1">
      <alignment horizontal="center" vertical="center"/>
      <protection locked="0"/>
    </xf>
    <xf numFmtId="44" fontId="2" fillId="2" borderId="28" xfId="0" applyNumberFormat="1" applyFont="1" applyFill="1" applyBorder="1" applyAlignment="1" applyProtection="1">
      <alignment horizontal="center" vertical="center"/>
      <protection locked="0"/>
    </xf>
    <xf numFmtId="44" fontId="2" fillId="2" borderId="18" xfId="0" applyNumberFormat="1" applyFont="1" applyFill="1" applyBorder="1" applyAlignment="1" applyProtection="1">
      <alignment horizontal="center" vertical="center"/>
      <protection locked="0"/>
    </xf>
    <xf numFmtId="0" fontId="4" fillId="2" borderId="21" xfId="0" applyFont="1" applyFill="1" applyBorder="1" applyAlignment="1" applyProtection="1">
      <alignment horizontal="left" vertical="center"/>
      <protection locked="0"/>
    </xf>
    <xf numFmtId="44" fontId="2" fillId="2" borderId="14" xfId="0" applyNumberFormat="1" applyFont="1" applyFill="1" applyBorder="1" applyAlignment="1" applyProtection="1">
      <alignment horizontal="center" vertical="center"/>
      <protection locked="0"/>
    </xf>
    <xf numFmtId="0" fontId="4" fillId="2" borderId="16" xfId="0" applyFont="1" applyFill="1" applyBorder="1" applyAlignment="1" applyProtection="1">
      <alignment horizontal="center" vertical="center"/>
      <protection locked="0"/>
    </xf>
    <xf numFmtId="44" fontId="2" fillId="2" borderId="41" xfId="0" applyNumberFormat="1" applyFont="1" applyFill="1" applyBorder="1" applyAlignment="1" applyProtection="1">
      <alignment horizontal="center" vertical="center"/>
      <protection locked="0"/>
    </xf>
    <xf numFmtId="44" fontId="2" fillId="2" borderId="34" xfId="0" applyNumberFormat="1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4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164" fontId="2" fillId="0" borderId="48" xfId="0" applyNumberFormat="1" applyFont="1" applyBorder="1" applyAlignment="1" applyProtection="1">
      <alignment horizontal="center" vertical="center"/>
      <protection locked="0"/>
    </xf>
    <xf numFmtId="0" fontId="2" fillId="0" borderId="49" xfId="0" applyFont="1" applyBorder="1" applyAlignment="1" applyProtection="1">
      <alignment horizontal="center" vertical="center"/>
      <protection locked="0"/>
    </xf>
    <xf numFmtId="164" fontId="2" fillId="0" borderId="50" xfId="0" applyNumberFormat="1" applyFont="1" applyBorder="1" applyAlignment="1" applyProtection="1">
      <alignment horizontal="center" vertical="center"/>
      <protection locked="0"/>
    </xf>
    <xf numFmtId="0" fontId="2" fillId="0" borderId="51" xfId="0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0" xfId="0" quotePrefix="1" applyFont="1" applyAlignment="1" applyProtection="1">
      <alignment horizontal="center" vertical="center"/>
      <protection locked="0"/>
    </xf>
    <xf numFmtId="164" fontId="4" fillId="0" borderId="47" xfId="0" applyNumberFormat="1" applyFont="1" applyBorder="1" applyAlignment="1" applyProtection="1">
      <alignment horizontal="center" vertical="center"/>
      <protection locked="0"/>
    </xf>
    <xf numFmtId="0" fontId="5" fillId="4" borderId="0" xfId="2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10" borderId="9" xfId="0" applyFont="1" applyFill="1" applyBorder="1" applyAlignment="1" applyProtection="1">
      <alignment horizontal="center" vertical="center"/>
      <protection locked="0"/>
    </xf>
    <xf numFmtId="0" fontId="2" fillId="10" borderId="13" xfId="0" applyFont="1" applyFill="1" applyBorder="1" applyAlignment="1" applyProtection="1">
      <alignment horizontal="center" vertical="center"/>
      <protection locked="0"/>
    </xf>
    <xf numFmtId="0" fontId="2" fillId="10" borderId="10" xfId="0" applyFont="1" applyFill="1" applyBorder="1" applyAlignment="1" applyProtection="1">
      <alignment horizontal="center" vertical="center"/>
      <protection locked="0"/>
    </xf>
    <xf numFmtId="0" fontId="2" fillId="10" borderId="11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0" fontId="2" fillId="10" borderId="14" xfId="0" applyFont="1" applyFill="1" applyBorder="1" applyAlignment="1" applyProtection="1">
      <alignment horizontal="center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9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4" fillId="0" borderId="46" xfId="0" applyFont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 hidden="1"/>
    </xf>
    <xf numFmtId="9" fontId="2" fillId="0" borderId="38" xfId="1" applyFont="1" applyBorder="1" applyAlignment="1" applyProtection="1">
      <alignment horizontal="center" vertical="center"/>
      <protection locked="0" hidden="1"/>
    </xf>
    <xf numFmtId="9" fontId="2" fillId="0" borderId="27" xfId="1" applyFont="1" applyBorder="1" applyAlignment="1" applyProtection="1">
      <alignment horizontal="center" vertical="center"/>
      <protection locked="0" hidden="1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3" fillId="8" borderId="6" xfId="0" applyFont="1" applyFill="1" applyBorder="1" applyAlignment="1" applyProtection="1">
      <alignment horizontal="center" vertical="center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0" fontId="3" fillId="8" borderId="8" xfId="0" applyFont="1" applyFill="1" applyBorder="1" applyAlignment="1" applyProtection="1">
      <alignment horizontal="center" vertical="center"/>
      <protection locked="0"/>
    </xf>
    <xf numFmtId="0" fontId="4" fillId="7" borderId="3" xfId="0" applyFont="1" applyFill="1" applyBorder="1" applyAlignment="1" applyProtection="1">
      <alignment horizontal="center" vertical="center"/>
      <protection locked="0"/>
    </xf>
    <xf numFmtId="0" fontId="4" fillId="7" borderId="4" xfId="0" applyFont="1" applyFill="1" applyBorder="1" applyAlignment="1" applyProtection="1">
      <alignment horizontal="center" vertical="center"/>
      <protection locked="0"/>
    </xf>
    <xf numFmtId="0" fontId="4" fillId="7" borderId="5" xfId="0" applyFont="1" applyFill="1" applyBorder="1" applyAlignment="1" applyProtection="1">
      <alignment horizontal="center" vertical="center"/>
      <protection locked="0"/>
    </xf>
    <xf numFmtId="0" fontId="3" fillId="6" borderId="6" xfId="0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horizontal="center" vertical="center"/>
      <protection locked="0"/>
    </xf>
    <xf numFmtId="0" fontId="6" fillId="6" borderId="6" xfId="0" quotePrefix="1" applyFont="1" applyFill="1" applyBorder="1" applyAlignment="1" applyProtection="1">
      <alignment horizontal="center" vertical="center"/>
      <protection locked="0"/>
    </xf>
    <xf numFmtId="0" fontId="6" fillId="6" borderId="7" xfId="0" quotePrefix="1" applyFont="1" applyFill="1" applyBorder="1" applyAlignment="1" applyProtection="1">
      <alignment horizontal="center" vertical="center"/>
      <protection locked="0"/>
    </xf>
    <xf numFmtId="0" fontId="6" fillId="6" borderId="8" xfId="0" quotePrefix="1" applyFont="1" applyFill="1" applyBorder="1" applyAlignment="1" applyProtection="1">
      <alignment horizontal="center" vertical="center"/>
      <protection locked="0"/>
    </xf>
    <xf numFmtId="0" fontId="5" fillId="4" borderId="0" xfId="2" applyBorder="1" applyAlignment="1" applyProtection="1">
      <alignment horizont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2" fillId="0" borderId="9" xfId="0" quotePrefix="1" applyFont="1" applyBorder="1" applyAlignment="1" applyProtection="1">
      <alignment horizontal="left" vertical="center" wrapText="1"/>
      <protection locked="0"/>
    </xf>
    <xf numFmtId="0" fontId="2" fillId="0" borderId="44" xfId="0" quotePrefix="1" applyFont="1" applyBorder="1" applyAlignment="1" applyProtection="1">
      <alignment horizontal="left" vertical="center" wrapText="1"/>
      <protection locked="0"/>
    </xf>
    <xf numFmtId="0" fontId="2" fillId="0" borderId="11" xfId="0" quotePrefix="1" applyFont="1" applyBorder="1" applyAlignment="1" applyProtection="1">
      <alignment horizontal="left" vertical="center"/>
      <protection locked="0"/>
    </xf>
    <xf numFmtId="0" fontId="2" fillId="0" borderId="17" xfId="0" quotePrefix="1" applyFont="1" applyBorder="1" applyAlignment="1" applyProtection="1">
      <alignment horizontal="left" vertical="center"/>
      <protection locked="0"/>
    </xf>
    <xf numFmtId="0" fontId="2" fillId="0" borderId="16" xfId="0" quotePrefix="1" applyFont="1" applyBorder="1" applyAlignment="1" applyProtection="1">
      <alignment horizontal="left" vertical="center"/>
      <protection locked="0"/>
    </xf>
    <xf numFmtId="0" fontId="2" fillId="0" borderId="45" xfId="0" quotePrefix="1" applyFont="1" applyBorder="1" applyAlignment="1" applyProtection="1">
      <alignment horizontal="left" vertical="center"/>
      <protection locked="0"/>
    </xf>
    <xf numFmtId="0" fontId="0" fillId="9" borderId="52" xfId="3" applyFont="1" applyAlignment="1">
      <alignment horizontal="center" vertical="center"/>
    </xf>
    <xf numFmtId="0" fontId="2" fillId="11" borderId="0" xfId="0" applyFont="1" applyFill="1" applyAlignment="1" applyProtection="1">
      <alignment horizontal="center" vertical="center"/>
      <protection locked="0"/>
    </xf>
  </cellXfs>
  <cellStyles count="4">
    <cellStyle name="Neutro" xfId="2" builtinId="28"/>
    <cellStyle name="Normal" xfId="0" builtinId="0"/>
    <cellStyle name="Nota" xfId="3" builtinId="10"/>
    <cellStyle name="Porcentagem" xfId="1" builtinId="5"/>
  </cellStyles>
  <dxfs count="1">
    <dxf>
      <font>
        <b val="0"/>
        <i val="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0F0F0"/>
      <color rgb="FFFFFFCC"/>
      <color rgb="FFFDFD93"/>
      <color rgb="FFFF6600"/>
      <color rgb="FF1027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Distribuição da carteira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Investimento!$E$24</c:f>
              <c:strCache>
                <c:ptCount val="1"/>
                <c:pt idx="0">
                  <c:v>AÇÃO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9905669432734843E-17"/>
                  <c:y val="1.66393263342082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E4-4F32-A378-9CC87E4B596A}"/>
                </c:ext>
              </c:extLst>
            </c:dLbl>
            <c:dLbl>
              <c:idx val="1"/>
              <c:layout>
                <c:manualLayout>
                  <c:x val="-3.9811338865469687E-17"/>
                  <c:y val="1.52642898804316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E4-4F32-A378-9CC87E4B596A}"/>
                </c:ext>
              </c:extLst>
            </c:dLbl>
            <c:dLbl>
              <c:idx val="2"/>
              <c:layout>
                <c:manualLayout>
                  <c:x val="0"/>
                  <c:y val="1.42373869932924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E4-4F32-A378-9CC87E4B596A}"/>
                </c:ext>
              </c:extLst>
            </c:dLbl>
            <c:dLbl>
              <c:idx val="3"/>
              <c:layout>
                <c:manualLayout>
                  <c:x val="-2.1715526601520881E-3"/>
                  <c:y val="2.12689559638378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E4-4F32-A378-9CC87E4B59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Investimento!$C$25:$C$30</c:f>
              <c:strCache>
                <c:ptCount val="6"/>
                <c:pt idx="0">
                  <c:v>DESENVOLVIMENTO</c:v>
                </c:pt>
                <c:pt idx="1">
                  <c:v>FOFs</c:v>
                </c:pt>
                <c:pt idx="2">
                  <c:v>HÍBRIDOS</c:v>
                </c:pt>
                <c:pt idx="3">
                  <c:v>HOTELARIAS</c:v>
                </c:pt>
                <c:pt idx="4">
                  <c:v>PAPEL</c:v>
                </c:pt>
                <c:pt idx="5">
                  <c:v>TIJOLO</c:v>
                </c:pt>
              </c:strCache>
            </c:strRef>
          </c:cat>
          <c:val>
            <c:numRef>
              <c:f>Investimento!$E$25:$E$30</c:f>
              <c:numCache>
                <c:formatCode>"R$"\ #,##0.00</c:formatCode>
                <c:ptCount val="6"/>
                <c:pt idx="0">
                  <c:v>50</c:v>
                </c:pt>
                <c:pt idx="1">
                  <c:v>25</c:v>
                </c:pt>
                <c:pt idx="2">
                  <c:v>40</c:v>
                </c:pt>
                <c:pt idx="3">
                  <c:v>50</c:v>
                </c:pt>
                <c:pt idx="4">
                  <c:v>160</c:v>
                </c:pt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F-443C-9A29-8CED74D64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4638240"/>
        <c:axId val="454636800"/>
      </c:barChart>
      <c:catAx>
        <c:axId val="45463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4636800"/>
        <c:crosses val="autoZero"/>
        <c:auto val="1"/>
        <c:lblAlgn val="ctr"/>
        <c:lblOffset val="100"/>
        <c:noMultiLvlLbl val="0"/>
      </c:catAx>
      <c:valAx>
        <c:axId val="4546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463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31482345194654"/>
          <c:y val="6.1949334898278557E-2"/>
          <c:w val="0.66962148024179902"/>
          <c:h val="0.71616881846635372"/>
        </c:manualLayout>
      </c:layout>
      <c:doughnutChart>
        <c:varyColors val="1"/>
        <c:ser>
          <c:idx val="0"/>
          <c:order val="0"/>
          <c:tx>
            <c:strRef>
              <c:f>Investimento!$D$24</c:f>
              <c:strCache>
                <c:ptCount val="1"/>
                <c:pt idx="0">
                  <c:v>%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2E-4E7E-8405-0F2B5975B7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2E-4E7E-8405-0F2B5975B7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2E-4E7E-8405-0F2B5975B7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2E-4E7E-8405-0F2B5975B7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D2E-4E7E-8405-0F2B5975B7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D2E-4E7E-8405-0F2B5975B732}"/>
              </c:ext>
            </c:extLst>
          </c:dPt>
          <c:dLbls>
            <c:dLbl>
              <c:idx val="0"/>
              <c:layout>
                <c:manualLayout>
                  <c:x val="5.8072009291521488E-2"/>
                  <c:y val="-7.1913634585289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2E-4E7E-8405-0F2B5975B732}"/>
                </c:ext>
              </c:extLst>
            </c:dLbl>
            <c:dLbl>
              <c:idx val="1"/>
              <c:layout>
                <c:manualLayout>
                  <c:x val="8.7108013937282236E-2"/>
                  <c:y val="-6.21087636932707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2E-4E7E-8405-0F2B5975B732}"/>
                </c:ext>
              </c:extLst>
            </c:dLbl>
            <c:dLbl>
              <c:idx val="2"/>
              <c:layout>
                <c:manualLayout>
                  <c:x val="0.10452961672473857"/>
                  <c:y val="-6.83196400625978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2E-4E7E-8405-0F2B5975B732}"/>
                </c:ext>
              </c:extLst>
            </c:dLbl>
            <c:dLbl>
              <c:idx val="3"/>
              <c:layout>
                <c:manualLayout>
                  <c:x val="9.8722415795586424E-2"/>
                  <c:y val="-3.10543818466353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2E-4E7E-8405-0F2B5975B732}"/>
                </c:ext>
              </c:extLst>
            </c:dLbl>
            <c:dLbl>
              <c:idx val="4"/>
              <c:layout>
                <c:manualLayout>
                  <c:x val="-8.710801393728225E-2"/>
                  <c:y val="-0.142850156494522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D2E-4E7E-8405-0F2B5975B732}"/>
                </c:ext>
              </c:extLst>
            </c:dLbl>
            <c:dLbl>
              <c:idx val="5"/>
              <c:layout>
                <c:manualLayout>
                  <c:x val="-0.11033681765389083"/>
                  <c:y val="-1.8632629107981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D2E-4E7E-8405-0F2B5975B7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Investimento!$C$25:$C$30</c:f>
              <c:strCache>
                <c:ptCount val="6"/>
                <c:pt idx="0">
                  <c:v>DESENVOLVIMENTO</c:v>
                </c:pt>
                <c:pt idx="1">
                  <c:v>FOFs</c:v>
                </c:pt>
                <c:pt idx="2">
                  <c:v>HÍBRIDOS</c:v>
                </c:pt>
                <c:pt idx="3">
                  <c:v>HOTELARIAS</c:v>
                </c:pt>
                <c:pt idx="4">
                  <c:v>PAPEL</c:v>
                </c:pt>
                <c:pt idx="5">
                  <c:v>TIJOLO</c:v>
                </c:pt>
              </c:strCache>
            </c:strRef>
          </c:cat>
          <c:val>
            <c:numRef>
              <c:f>Investimento!$D$25:$D$30</c:f>
              <c:numCache>
                <c:formatCode>0%</c:formatCode>
                <c:ptCount val="6"/>
                <c:pt idx="0">
                  <c:v>0.1</c:v>
                </c:pt>
                <c:pt idx="1">
                  <c:v>0.05</c:v>
                </c:pt>
                <c:pt idx="2">
                  <c:v>0.08</c:v>
                </c:pt>
                <c:pt idx="3">
                  <c:v>0.1</c:v>
                </c:pt>
                <c:pt idx="4">
                  <c:v>0.32</c:v>
                </c:pt>
                <c:pt idx="5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2-496B-B8D7-DB5436004E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02910916623227E-2"/>
          <c:y val="0.80285500026782375"/>
          <c:w val="0.98374898259668742"/>
          <c:h val="0.178592124036443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hyperlink" Target="#Carteir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vestiment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7621</xdr:colOff>
      <xdr:row>2</xdr:row>
      <xdr:rowOff>0</xdr:rowOff>
    </xdr:from>
    <xdr:to>
      <xdr:col>7</xdr:col>
      <xdr:colOff>7620</xdr:colOff>
      <xdr:row>2</xdr:row>
      <xdr:rowOff>921600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2747626-591E-49A1-BFA3-3AB090A0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1" y="304800"/>
          <a:ext cx="5859779" cy="921600"/>
        </a:xfrm>
        <a:prstGeom prst="rect">
          <a:avLst/>
        </a:prstGeom>
      </xdr:spPr>
    </xdr:pic>
    <xdr:clientData/>
  </xdr:twoCellAnchor>
  <xdr:twoCellAnchor>
    <xdr:from>
      <xdr:col>2</xdr:col>
      <xdr:colOff>3810</xdr:colOff>
      <xdr:row>32</xdr:row>
      <xdr:rowOff>3810</xdr:rowOff>
    </xdr:from>
    <xdr:to>
      <xdr:col>6</xdr:col>
      <xdr:colOff>1148250</xdr:colOff>
      <xdr:row>47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170F63-5138-6825-C2FB-D2B8B78F2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</xdr:colOff>
      <xdr:row>19</xdr:row>
      <xdr:rowOff>179070</xdr:rowOff>
    </xdr:from>
    <xdr:to>
      <xdr:col>6</xdr:col>
      <xdr:colOff>1127760</xdr:colOff>
      <xdr:row>30</xdr:row>
      <xdr:rowOff>189330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845355C-59D7-A884-B25E-D94B267D5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742950</xdr:colOff>
      <xdr:row>2</xdr:row>
      <xdr:rowOff>38100</xdr:rowOff>
    </xdr:from>
    <xdr:to>
      <xdr:col>6</xdr:col>
      <xdr:colOff>1102950</xdr:colOff>
      <xdr:row>2</xdr:row>
      <xdr:rowOff>326100</xdr:rowOff>
    </xdr:to>
    <xdr:sp macro="" textlink="">
      <xdr:nvSpPr>
        <xdr:cNvPr id="10" name="Gráfico 5" descr="Carteir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222771-5404-0F4B-7128-80DE652B8443}"/>
            </a:ext>
          </a:extLst>
        </xdr:cNvPr>
        <xdr:cNvSpPr/>
      </xdr:nvSpPr>
      <xdr:spPr>
        <a:xfrm>
          <a:off x="5772150" y="342900"/>
          <a:ext cx="360000" cy="288000"/>
        </a:xfrm>
        <a:custGeom>
          <a:avLst/>
          <a:gdLst>
            <a:gd name="connsiteX0" fmla="*/ 571500 w 685800"/>
            <a:gd name="connsiteY0" fmla="*/ 371475 h 571500"/>
            <a:gd name="connsiteX1" fmla="*/ 533400 w 685800"/>
            <a:gd name="connsiteY1" fmla="*/ 333375 h 571500"/>
            <a:gd name="connsiteX2" fmla="*/ 571500 w 685800"/>
            <a:gd name="connsiteY2" fmla="*/ 295275 h 571500"/>
            <a:gd name="connsiteX3" fmla="*/ 609600 w 685800"/>
            <a:gd name="connsiteY3" fmla="*/ 333375 h 571500"/>
            <a:gd name="connsiteX4" fmla="*/ 571500 w 685800"/>
            <a:gd name="connsiteY4" fmla="*/ 371475 h 571500"/>
            <a:gd name="connsiteX5" fmla="*/ 666750 w 685800"/>
            <a:gd name="connsiteY5" fmla="*/ 238125 h 571500"/>
            <a:gd name="connsiteX6" fmla="*/ 647700 w 685800"/>
            <a:gd name="connsiteY6" fmla="*/ 238125 h 571500"/>
            <a:gd name="connsiteX7" fmla="*/ 647700 w 685800"/>
            <a:gd name="connsiteY7" fmla="*/ 133350 h 571500"/>
            <a:gd name="connsiteX8" fmla="*/ 609600 w 685800"/>
            <a:gd name="connsiteY8" fmla="*/ 95250 h 571500"/>
            <a:gd name="connsiteX9" fmla="*/ 76200 w 685800"/>
            <a:gd name="connsiteY9" fmla="*/ 95250 h 571500"/>
            <a:gd name="connsiteX10" fmla="*/ 57150 w 685800"/>
            <a:gd name="connsiteY10" fmla="*/ 76200 h 571500"/>
            <a:gd name="connsiteX11" fmla="*/ 76200 w 685800"/>
            <a:gd name="connsiteY11" fmla="*/ 57150 h 571500"/>
            <a:gd name="connsiteX12" fmla="*/ 609600 w 685800"/>
            <a:gd name="connsiteY12" fmla="*/ 57150 h 571500"/>
            <a:gd name="connsiteX13" fmla="*/ 609600 w 685800"/>
            <a:gd name="connsiteY13" fmla="*/ 38100 h 571500"/>
            <a:gd name="connsiteX14" fmla="*/ 571500 w 685800"/>
            <a:gd name="connsiteY14" fmla="*/ 0 h 571500"/>
            <a:gd name="connsiteX15" fmla="*/ 76200 w 685800"/>
            <a:gd name="connsiteY15" fmla="*/ 0 h 571500"/>
            <a:gd name="connsiteX16" fmla="*/ 0 w 685800"/>
            <a:gd name="connsiteY16" fmla="*/ 76200 h 571500"/>
            <a:gd name="connsiteX17" fmla="*/ 0 w 685800"/>
            <a:gd name="connsiteY17" fmla="*/ 495300 h 571500"/>
            <a:gd name="connsiteX18" fmla="*/ 76200 w 685800"/>
            <a:gd name="connsiteY18" fmla="*/ 571500 h 571500"/>
            <a:gd name="connsiteX19" fmla="*/ 609600 w 685800"/>
            <a:gd name="connsiteY19" fmla="*/ 571500 h 571500"/>
            <a:gd name="connsiteX20" fmla="*/ 647700 w 685800"/>
            <a:gd name="connsiteY20" fmla="*/ 533400 h 571500"/>
            <a:gd name="connsiteX21" fmla="*/ 647700 w 685800"/>
            <a:gd name="connsiteY21" fmla="*/ 428625 h 571500"/>
            <a:gd name="connsiteX22" fmla="*/ 666750 w 685800"/>
            <a:gd name="connsiteY22" fmla="*/ 428625 h 571500"/>
            <a:gd name="connsiteX23" fmla="*/ 685800 w 685800"/>
            <a:gd name="connsiteY23" fmla="*/ 409575 h 571500"/>
            <a:gd name="connsiteX24" fmla="*/ 685800 w 685800"/>
            <a:gd name="connsiteY24" fmla="*/ 257175 h 571500"/>
            <a:gd name="connsiteX25" fmla="*/ 666750 w 685800"/>
            <a:gd name="connsiteY25" fmla="*/ 238125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685800" h="571500">
              <a:moveTo>
                <a:pt x="571500" y="371475"/>
              </a:moveTo>
              <a:cubicBezTo>
                <a:pt x="550545" y="371475"/>
                <a:pt x="533400" y="354330"/>
                <a:pt x="533400" y="333375"/>
              </a:cubicBezTo>
              <a:cubicBezTo>
                <a:pt x="533400" y="312420"/>
                <a:pt x="550545" y="295275"/>
                <a:pt x="571500" y="295275"/>
              </a:cubicBezTo>
              <a:cubicBezTo>
                <a:pt x="592455" y="295275"/>
                <a:pt x="609600" y="312420"/>
                <a:pt x="609600" y="333375"/>
              </a:cubicBezTo>
              <a:cubicBezTo>
                <a:pt x="609600" y="354330"/>
                <a:pt x="592455" y="371475"/>
                <a:pt x="571500" y="371475"/>
              </a:cubicBezTo>
              <a:close/>
              <a:moveTo>
                <a:pt x="666750" y="238125"/>
              </a:moveTo>
              <a:lnTo>
                <a:pt x="647700" y="238125"/>
              </a:lnTo>
              <a:lnTo>
                <a:pt x="647700" y="133350"/>
              </a:lnTo>
              <a:cubicBezTo>
                <a:pt x="647700" y="112395"/>
                <a:pt x="630555" y="95250"/>
                <a:pt x="609600" y="95250"/>
              </a:cubicBezTo>
              <a:lnTo>
                <a:pt x="76200" y="95250"/>
              </a:lnTo>
              <a:cubicBezTo>
                <a:pt x="65723" y="95250"/>
                <a:pt x="57150" y="86678"/>
                <a:pt x="57150" y="76200"/>
              </a:cubicBezTo>
              <a:cubicBezTo>
                <a:pt x="57150" y="65723"/>
                <a:pt x="65723" y="57150"/>
                <a:pt x="76200" y="57150"/>
              </a:cubicBezTo>
              <a:lnTo>
                <a:pt x="609600" y="57150"/>
              </a:lnTo>
              <a:lnTo>
                <a:pt x="609600" y="38100"/>
              </a:lnTo>
              <a:cubicBezTo>
                <a:pt x="609600" y="17145"/>
                <a:pt x="592455" y="0"/>
                <a:pt x="571500" y="0"/>
              </a:cubicBezTo>
              <a:lnTo>
                <a:pt x="76200" y="0"/>
              </a:lnTo>
              <a:cubicBezTo>
                <a:pt x="34290" y="0"/>
                <a:pt x="0" y="34290"/>
                <a:pt x="0" y="76200"/>
              </a:cubicBezTo>
              <a:lnTo>
                <a:pt x="0" y="495300"/>
              </a:lnTo>
              <a:cubicBezTo>
                <a:pt x="0" y="537210"/>
                <a:pt x="34290" y="571500"/>
                <a:pt x="76200" y="571500"/>
              </a:cubicBezTo>
              <a:lnTo>
                <a:pt x="609600" y="571500"/>
              </a:lnTo>
              <a:cubicBezTo>
                <a:pt x="630555" y="571500"/>
                <a:pt x="647700" y="554355"/>
                <a:pt x="647700" y="533400"/>
              </a:cubicBezTo>
              <a:lnTo>
                <a:pt x="647700" y="428625"/>
              </a:lnTo>
              <a:lnTo>
                <a:pt x="666750" y="428625"/>
              </a:lnTo>
              <a:cubicBezTo>
                <a:pt x="677228" y="428625"/>
                <a:pt x="685800" y="420053"/>
                <a:pt x="685800" y="409575"/>
              </a:cubicBezTo>
              <a:lnTo>
                <a:pt x="685800" y="257175"/>
              </a:lnTo>
              <a:cubicBezTo>
                <a:pt x="685800" y="246698"/>
                <a:pt x="677228" y="238125"/>
                <a:pt x="666750" y="238125"/>
              </a:cubicBezTo>
              <a:close/>
            </a:path>
          </a:pathLst>
        </a:custGeom>
        <a:solidFill>
          <a:schemeClr val="accent2"/>
        </a:solidFill>
        <a:ln w="9525" cap="flat">
          <a:noFill/>
          <a:prstDash val="solid"/>
          <a:miter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rtlCol="0" anchor="ctr"/>
        <a:lstStyle/>
        <a:p>
          <a:endParaRPr lang="pt-BR"/>
        </a:p>
      </xdr:txBody>
    </xdr:sp>
    <xdr:clientData/>
  </xdr:twoCellAnchor>
  <xdr:twoCellAnchor>
    <xdr:from>
      <xdr:col>6</xdr:col>
      <xdr:colOff>817262</xdr:colOff>
      <xdr:row>2</xdr:row>
      <xdr:rowOff>368800</xdr:rowOff>
    </xdr:from>
    <xdr:to>
      <xdr:col>6</xdr:col>
      <xdr:colOff>1021080</xdr:colOff>
      <xdr:row>2</xdr:row>
      <xdr:rowOff>667484</xdr:rowOff>
    </xdr:to>
    <xdr:sp macro="" textlink="">
      <xdr:nvSpPr>
        <xdr:cNvPr id="13" name="Gráfico 11" descr="Dedo indicador apontando para a direita estrutura de tópicos">
          <a:extLst>
            <a:ext uri="{FF2B5EF4-FFF2-40B4-BE49-F238E27FC236}">
              <a16:creationId xmlns:a16="http://schemas.microsoft.com/office/drawing/2014/main" id="{E4C8C6C0-B886-0408-F328-B4E215C90350}"/>
            </a:ext>
          </a:extLst>
        </xdr:cNvPr>
        <xdr:cNvSpPr/>
      </xdr:nvSpPr>
      <xdr:spPr>
        <a:xfrm rot="16200000">
          <a:off x="5799029" y="721033"/>
          <a:ext cx="298684" cy="203818"/>
        </a:xfrm>
        <a:custGeom>
          <a:avLst/>
          <a:gdLst>
            <a:gd name="connsiteX0" fmla="*/ 750475 w 809641"/>
            <a:gd name="connsiteY0" fmla="*/ 133384 h 552485"/>
            <a:gd name="connsiteX1" fmla="*/ 368856 w 809641"/>
            <a:gd name="connsiteY1" fmla="*/ 133384 h 552485"/>
            <a:gd name="connsiteX2" fmla="*/ 368760 w 809641"/>
            <a:gd name="connsiteY2" fmla="*/ 133289 h 552485"/>
            <a:gd name="connsiteX3" fmla="*/ 368856 w 809641"/>
            <a:gd name="connsiteY3" fmla="*/ 133194 h 552485"/>
            <a:gd name="connsiteX4" fmla="*/ 457143 w 809641"/>
            <a:gd name="connsiteY4" fmla="*/ 113629 h 552485"/>
            <a:gd name="connsiteX5" fmla="*/ 492138 w 809641"/>
            <a:gd name="connsiteY5" fmla="*/ 92208 h 552485"/>
            <a:gd name="connsiteX6" fmla="*/ 481855 w 809641"/>
            <a:gd name="connsiteY6" fmla="*/ 11865 h 552485"/>
            <a:gd name="connsiteX7" fmla="*/ 472945 w 809641"/>
            <a:gd name="connsiteY7" fmla="*/ 6206 h 552485"/>
            <a:gd name="connsiteX8" fmla="*/ 432045 w 809641"/>
            <a:gd name="connsiteY8" fmla="*/ 1692 h 552485"/>
            <a:gd name="connsiteX9" fmla="*/ 176336 w 809641"/>
            <a:gd name="connsiteY9" fmla="*/ 58537 h 552485"/>
            <a:gd name="connsiteX10" fmla="*/ 144856 w 809641"/>
            <a:gd name="connsiteY10" fmla="*/ 79939 h 552485"/>
            <a:gd name="connsiteX11" fmla="*/ 66761 w 809641"/>
            <a:gd name="connsiteY11" fmla="*/ 181009 h 552485"/>
            <a:gd name="connsiteX12" fmla="*/ 0 w 809641"/>
            <a:gd name="connsiteY12" fmla="*/ 181009 h 552485"/>
            <a:gd name="connsiteX13" fmla="*/ 0 w 809641"/>
            <a:gd name="connsiteY13" fmla="*/ 200059 h 552485"/>
            <a:gd name="connsiteX14" fmla="*/ 71438 w 809641"/>
            <a:gd name="connsiteY14" fmla="*/ 200059 h 552485"/>
            <a:gd name="connsiteX15" fmla="*/ 78981 w 809641"/>
            <a:gd name="connsiteY15" fmla="*/ 196354 h 552485"/>
            <a:gd name="connsiteX16" fmla="*/ 159839 w 809641"/>
            <a:gd name="connsiteY16" fmla="*/ 91712 h 552485"/>
            <a:gd name="connsiteX17" fmla="*/ 181137 w 809641"/>
            <a:gd name="connsiteY17" fmla="*/ 76958 h 552485"/>
            <a:gd name="connsiteX18" fmla="*/ 436788 w 809641"/>
            <a:gd name="connsiteY18" fmla="*/ 20142 h 552485"/>
            <a:gd name="connsiteX19" fmla="*/ 462896 w 809641"/>
            <a:gd name="connsiteY19" fmla="*/ 22494 h 552485"/>
            <a:gd name="connsiteX20" fmla="*/ 481377 w 809641"/>
            <a:gd name="connsiteY20" fmla="*/ 73422 h 552485"/>
            <a:gd name="connsiteX21" fmla="*/ 455143 w 809641"/>
            <a:gd name="connsiteY21" fmla="*/ 94560 h 552485"/>
            <a:gd name="connsiteX22" fmla="*/ 278930 w 809641"/>
            <a:gd name="connsiteY22" fmla="*/ 133613 h 552485"/>
            <a:gd name="connsiteX23" fmla="*/ 271708 w 809641"/>
            <a:gd name="connsiteY23" fmla="*/ 144984 h 552485"/>
            <a:gd name="connsiteX24" fmla="*/ 280988 w 809641"/>
            <a:gd name="connsiteY24" fmla="*/ 152434 h 552485"/>
            <a:gd name="connsiteX25" fmla="*/ 750770 w 809641"/>
            <a:gd name="connsiteY25" fmla="*/ 152434 h 552485"/>
            <a:gd name="connsiteX26" fmla="*/ 790575 w 809641"/>
            <a:gd name="connsiteY26" fmla="*/ 189029 h 552485"/>
            <a:gd name="connsiteX27" fmla="*/ 754792 w 809641"/>
            <a:gd name="connsiteY27" fmla="*/ 228589 h 552485"/>
            <a:gd name="connsiteX28" fmla="*/ 752475 w 809641"/>
            <a:gd name="connsiteY28" fmla="*/ 228634 h 552485"/>
            <a:gd name="connsiteX29" fmla="*/ 495300 w 809641"/>
            <a:gd name="connsiteY29" fmla="*/ 228634 h 552485"/>
            <a:gd name="connsiteX30" fmla="*/ 486223 w 809641"/>
            <a:gd name="connsiteY30" fmla="*/ 238607 h 552485"/>
            <a:gd name="connsiteX31" fmla="*/ 496195 w 809641"/>
            <a:gd name="connsiteY31" fmla="*/ 247684 h 552485"/>
            <a:gd name="connsiteX32" fmla="*/ 521170 w 809641"/>
            <a:gd name="connsiteY32" fmla="*/ 253609 h 552485"/>
            <a:gd name="connsiteX33" fmla="*/ 505616 w 809641"/>
            <a:gd name="connsiteY33" fmla="*/ 341296 h 552485"/>
            <a:gd name="connsiteX34" fmla="*/ 498388 w 809641"/>
            <a:gd name="connsiteY34" fmla="*/ 352663 h 552485"/>
            <a:gd name="connsiteX35" fmla="*/ 500948 w 809641"/>
            <a:gd name="connsiteY35" fmla="*/ 357327 h 552485"/>
            <a:gd name="connsiteX36" fmla="*/ 514350 w 809641"/>
            <a:gd name="connsiteY36" fmla="*/ 390112 h 552485"/>
            <a:gd name="connsiteX37" fmla="*/ 464687 w 809641"/>
            <a:gd name="connsiteY37" fmla="*/ 438184 h 552485"/>
            <a:gd name="connsiteX38" fmla="*/ 461010 w 809641"/>
            <a:gd name="connsiteY38" fmla="*/ 438184 h 552485"/>
            <a:gd name="connsiteX39" fmla="*/ 451487 w 809641"/>
            <a:gd name="connsiteY39" fmla="*/ 447711 h 552485"/>
            <a:gd name="connsiteX40" fmla="*/ 454276 w 809641"/>
            <a:gd name="connsiteY40" fmla="*/ 454443 h 552485"/>
            <a:gd name="connsiteX41" fmla="*/ 466725 w 809641"/>
            <a:gd name="connsiteY41" fmla="*/ 486171 h 552485"/>
            <a:gd name="connsiteX42" fmla="*/ 417071 w 809641"/>
            <a:gd name="connsiteY42" fmla="*/ 533434 h 552485"/>
            <a:gd name="connsiteX43" fmla="*/ 247650 w 809641"/>
            <a:gd name="connsiteY43" fmla="*/ 533434 h 552485"/>
            <a:gd name="connsiteX44" fmla="*/ 119367 w 809641"/>
            <a:gd name="connsiteY44" fmla="*/ 488419 h 552485"/>
            <a:gd name="connsiteX45" fmla="*/ 47625 w 809641"/>
            <a:gd name="connsiteY45" fmla="*/ 457234 h 552485"/>
            <a:gd name="connsiteX46" fmla="*/ 0 w 809641"/>
            <a:gd name="connsiteY46" fmla="*/ 457234 h 552485"/>
            <a:gd name="connsiteX47" fmla="*/ 0 w 809641"/>
            <a:gd name="connsiteY47" fmla="*/ 476284 h 552485"/>
            <a:gd name="connsiteX48" fmla="*/ 47625 w 809641"/>
            <a:gd name="connsiteY48" fmla="*/ 476284 h 552485"/>
            <a:gd name="connsiteX49" fmla="*/ 107632 w 809641"/>
            <a:gd name="connsiteY49" fmla="*/ 503450 h 552485"/>
            <a:gd name="connsiteX50" fmla="*/ 247650 w 809641"/>
            <a:gd name="connsiteY50" fmla="*/ 552484 h 552485"/>
            <a:gd name="connsiteX51" fmla="*/ 416471 w 809641"/>
            <a:gd name="connsiteY51" fmla="*/ 552484 h 552485"/>
            <a:gd name="connsiteX52" fmla="*/ 485775 w 809641"/>
            <a:gd name="connsiteY52" fmla="*/ 484942 h 552485"/>
            <a:gd name="connsiteX53" fmla="*/ 478793 w 809641"/>
            <a:gd name="connsiteY53" fmla="*/ 456139 h 552485"/>
            <a:gd name="connsiteX54" fmla="*/ 532263 w 809641"/>
            <a:gd name="connsiteY54" fmla="*/ 377933 h 552485"/>
            <a:gd name="connsiteX55" fmla="*/ 523465 w 809641"/>
            <a:gd name="connsiteY55" fmla="*/ 355174 h 552485"/>
            <a:gd name="connsiteX56" fmla="*/ 555955 w 809641"/>
            <a:gd name="connsiteY56" fmla="*/ 267517 h 552485"/>
            <a:gd name="connsiteX57" fmla="*/ 542087 w 809641"/>
            <a:gd name="connsiteY57" fmla="*/ 247827 h 552485"/>
            <a:gd name="connsiteX58" fmla="*/ 542153 w 809641"/>
            <a:gd name="connsiteY58" fmla="*/ 247675 h 552485"/>
            <a:gd name="connsiteX59" fmla="*/ 752475 w 809641"/>
            <a:gd name="connsiteY59" fmla="*/ 247675 h 552485"/>
            <a:gd name="connsiteX60" fmla="*/ 809638 w 809641"/>
            <a:gd name="connsiteY60" fmla="*/ 191746 h 552485"/>
            <a:gd name="connsiteX61" fmla="*/ 809625 w 809641"/>
            <a:gd name="connsiteY61" fmla="*/ 189734 h 552485"/>
            <a:gd name="connsiteX62" fmla="*/ 750475 w 809641"/>
            <a:gd name="connsiteY62" fmla="*/ 133384 h 5524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809641" h="552485">
              <a:moveTo>
                <a:pt x="750475" y="133384"/>
              </a:moveTo>
              <a:lnTo>
                <a:pt x="368856" y="133384"/>
              </a:lnTo>
              <a:cubicBezTo>
                <a:pt x="368803" y="133384"/>
                <a:pt x="368760" y="133341"/>
                <a:pt x="368760" y="133289"/>
              </a:cubicBezTo>
              <a:cubicBezTo>
                <a:pt x="368760" y="133237"/>
                <a:pt x="368803" y="133194"/>
                <a:pt x="368856" y="133194"/>
              </a:cubicBezTo>
              <a:lnTo>
                <a:pt x="457143" y="113629"/>
              </a:lnTo>
              <a:cubicBezTo>
                <a:pt x="470963" y="110822"/>
                <a:pt x="483352" y="103239"/>
                <a:pt x="492138" y="92208"/>
              </a:cubicBezTo>
              <a:cubicBezTo>
                <a:pt x="511484" y="67183"/>
                <a:pt x="506881" y="31212"/>
                <a:pt x="481855" y="11865"/>
              </a:cubicBezTo>
              <a:cubicBezTo>
                <a:pt x="479066" y="9709"/>
                <a:pt x="476083" y="7814"/>
                <a:pt x="472945" y="6206"/>
              </a:cubicBezTo>
              <a:cubicBezTo>
                <a:pt x="460258" y="-31"/>
                <a:pt x="445787" y="-1628"/>
                <a:pt x="432045" y="1692"/>
              </a:cubicBezTo>
              <a:lnTo>
                <a:pt x="176336" y="58537"/>
              </a:lnTo>
              <a:cubicBezTo>
                <a:pt x="163900" y="62283"/>
                <a:pt x="152913" y="69753"/>
                <a:pt x="144856" y="79939"/>
              </a:cubicBezTo>
              <a:lnTo>
                <a:pt x="66761" y="181009"/>
              </a:lnTo>
              <a:lnTo>
                <a:pt x="0" y="181009"/>
              </a:lnTo>
              <a:lnTo>
                <a:pt x="0" y="200059"/>
              </a:lnTo>
              <a:lnTo>
                <a:pt x="71438" y="200059"/>
              </a:lnTo>
              <a:cubicBezTo>
                <a:pt x="74390" y="200060"/>
                <a:pt x="77177" y="198691"/>
                <a:pt x="78981" y="196354"/>
              </a:cubicBezTo>
              <a:lnTo>
                <a:pt x="159839" y="91712"/>
              </a:lnTo>
              <a:cubicBezTo>
                <a:pt x="165304" y="84776"/>
                <a:pt x="172723" y="79638"/>
                <a:pt x="181137" y="76958"/>
              </a:cubicBezTo>
              <a:lnTo>
                <a:pt x="436788" y="20142"/>
              </a:lnTo>
              <a:cubicBezTo>
                <a:pt x="445512" y="18022"/>
                <a:pt x="454691" y="18849"/>
                <a:pt x="462896" y="22494"/>
              </a:cubicBezTo>
              <a:cubicBezTo>
                <a:pt x="482063" y="31454"/>
                <a:pt x="490337" y="54255"/>
                <a:pt x="481377" y="73422"/>
              </a:cubicBezTo>
              <a:cubicBezTo>
                <a:pt x="476366" y="84142"/>
                <a:pt x="466683" y="91944"/>
                <a:pt x="455143" y="94560"/>
              </a:cubicBezTo>
              <a:lnTo>
                <a:pt x="278930" y="133613"/>
              </a:lnTo>
              <a:cubicBezTo>
                <a:pt x="273796" y="134759"/>
                <a:pt x="270562" y="139849"/>
                <a:pt x="271708" y="144984"/>
              </a:cubicBezTo>
              <a:cubicBezTo>
                <a:pt x="272678" y="149332"/>
                <a:pt x="276533" y="152427"/>
                <a:pt x="280988" y="152434"/>
              </a:cubicBezTo>
              <a:lnTo>
                <a:pt x="750770" y="152434"/>
              </a:lnTo>
              <a:cubicBezTo>
                <a:pt x="771674" y="152069"/>
                <a:pt x="789186" y="168169"/>
                <a:pt x="790575" y="189029"/>
              </a:cubicBezTo>
              <a:cubicBezTo>
                <a:pt x="791618" y="209835"/>
                <a:pt x="775597" y="227547"/>
                <a:pt x="754792" y="228589"/>
              </a:cubicBezTo>
              <a:cubicBezTo>
                <a:pt x="754020" y="228628"/>
                <a:pt x="753248" y="228643"/>
                <a:pt x="752475" y="228634"/>
              </a:cubicBezTo>
              <a:lnTo>
                <a:pt x="495300" y="228634"/>
              </a:lnTo>
              <a:cubicBezTo>
                <a:pt x="490039" y="228882"/>
                <a:pt x="485975" y="233346"/>
                <a:pt x="486223" y="238607"/>
              </a:cubicBezTo>
              <a:cubicBezTo>
                <a:pt x="486470" y="243868"/>
                <a:pt x="490935" y="247932"/>
                <a:pt x="496195" y="247684"/>
              </a:cubicBezTo>
              <a:cubicBezTo>
                <a:pt x="504977" y="246247"/>
                <a:pt x="513969" y="248380"/>
                <a:pt x="521170" y="253609"/>
              </a:cubicBezTo>
              <a:cubicBezTo>
                <a:pt x="560556" y="286556"/>
                <a:pt x="541039" y="333428"/>
                <a:pt x="505616" y="341296"/>
              </a:cubicBezTo>
              <a:cubicBezTo>
                <a:pt x="500481" y="342439"/>
                <a:pt x="497245" y="347528"/>
                <a:pt x="498388" y="352663"/>
              </a:cubicBezTo>
              <a:cubicBezTo>
                <a:pt x="498781" y="354429"/>
                <a:pt x="499669" y="356046"/>
                <a:pt x="500948" y="357327"/>
              </a:cubicBezTo>
              <a:cubicBezTo>
                <a:pt x="509558" y="366065"/>
                <a:pt x="514373" y="377845"/>
                <a:pt x="514350" y="390112"/>
              </a:cubicBezTo>
              <a:cubicBezTo>
                <a:pt x="513610" y="416969"/>
                <a:pt x="491554" y="438319"/>
                <a:pt x="464687" y="438184"/>
              </a:cubicBezTo>
              <a:lnTo>
                <a:pt x="461010" y="438184"/>
              </a:lnTo>
              <a:cubicBezTo>
                <a:pt x="455749" y="438185"/>
                <a:pt x="451486" y="442451"/>
                <a:pt x="451487" y="447711"/>
              </a:cubicBezTo>
              <a:cubicBezTo>
                <a:pt x="451488" y="450236"/>
                <a:pt x="452491" y="452658"/>
                <a:pt x="454276" y="454443"/>
              </a:cubicBezTo>
              <a:cubicBezTo>
                <a:pt x="462525" y="462914"/>
                <a:pt x="467014" y="474351"/>
                <a:pt x="466725" y="486171"/>
              </a:cubicBezTo>
              <a:cubicBezTo>
                <a:pt x="465472" y="512667"/>
                <a:pt x="443596" y="533490"/>
                <a:pt x="417071" y="533434"/>
              </a:cubicBezTo>
              <a:lnTo>
                <a:pt x="247650" y="533434"/>
              </a:lnTo>
              <a:cubicBezTo>
                <a:pt x="177060" y="533434"/>
                <a:pt x="146409" y="509527"/>
                <a:pt x="119367" y="488419"/>
              </a:cubicBezTo>
              <a:cubicBezTo>
                <a:pt x="98812" y="472389"/>
                <a:pt x="79391" y="457234"/>
                <a:pt x="47625" y="457234"/>
              </a:cubicBezTo>
              <a:lnTo>
                <a:pt x="0" y="457234"/>
              </a:lnTo>
              <a:lnTo>
                <a:pt x="0" y="476284"/>
              </a:lnTo>
              <a:lnTo>
                <a:pt x="47625" y="476284"/>
              </a:lnTo>
              <a:cubicBezTo>
                <a:pt x="72838" y="476284"/>
                <a:pt x="88202" y="488267"/>
                <a:pt x="107632" y="503450"/>
              </a:cubicBezTo>
              <a:cubicBezTo>
                <a:pt x="135655" y="525300"/>
                <a:pt x="170498" y="552484"/>
                <a:pt x="247650" y="552484"/>
              </a:cubicBezTo>
              <a:lnTo>
                <a:pt x="416471" y="552484"/>
              </a:lnTo>
              <a:cubicBezTo>
                <a:pt x="454147" y="552690"/>
                <a:pt x="485010" y="522611"/>
                <a:pt x="485775" y="484942"/>
              </a:cubicBezTo>
              <a:cubicBezTo>
                <a:pt x="485709" y="474930"/>
                <a:pt x="483319" y="465070"/>
                <a:pt x="478793" y="456139"/>
              </a:cubicBezTo>
              <a:cubicBezTo>
                <a:pt x="515154" y="449308"/>
                <a:pt x="539093" y="414294"/>
                <a:pt x="532263" y="377933"/>
              </a:cubicBezTo>
              <a:cubicBezTo>
                <a:pt x="530748" y="369872"/>
                <a:pt x="527766" y="362158"/>
                <a:pt x="523465" y="355174"/>
              </a:cubicBezTo>
              <a:cubicBezTo>
                <a:pt x="556643" y="339940"/>
                <a:pt x="571190" y="300695"/>
                <a:pt x="555955" y="267517"/>
              </a:cubicBezTo>
              <a:cubicBezTo>
                <a:pt x="552577" y="260160"/>
                <a:pt x="547876" y="253486"/>
                <a:pt x="542087" y="247827"/>
              </a:cubicBezTo>
              <a:cubicBezTo>
                <a:pt x="542001" y="247741"/>
                <a:pt x="542030" y="247675"/>
                <a:pt x="542153" y="247675"/>
              </a:cubicBezTo>
              <a:lnTo>
                <a:pt x="752475" y="247675"/>
              </a:lnTo>
              <a:cubicBezTo>
                <a:pt x="783705" y="248016"/>
                <a:pt x="809298" y="222975"/>
                <a:pt x="809638" y="191746"/>
              </a:cubicBezTo>
              <a:cubicBezTo>
                <a:pt x="809646" y="191075"/>
                <a:pt x="809641" y="190405"/>
                <a:pt x="809625" y="189734"/>
              </a:cubicBezTo>
              <a:cubicBezTo>
                <a:pt x="808489" y="158002"/>
                <a:pt x="782225" y="132981"/>
                <a:pt x="750475" y="133384"/>
              </a:cubicBezTo>
              <a:close/>
            </a:path>
          </a:pathLst>
        </a:custGeom>
        <a:solidFill>
          <a:schemeClr val="bg1"/>
        </a:solidFill>
        <a:ln w="9525" cap="flat">
          <a:solidFill>
            <a:schemeClr val="bg1"/>
          </a:solidFill>
          <a:prstDash val="solid"/>
          <a:miter/>
        </a:ln>
      </xdr:spPr>
      <xdr:txBody>
        <a:bodyPr rtlCol="0" anchor="ctr"/>
        <a:lstStyle/>
        <a:p>
          <a:endParaRPr lang="pt-BR"/>
        </a:p>
      </xdr:txBody>
    </xdr:sp>
    <xdr:clientData/>
  </xdr:twoCellAnchor>
  <xdr:oneCellAnchor>
    <xdr:from>
      <xdr:col>6</xdr:col>
      <xdr:colOff>723900</xdr:colOff>
      <xdr:row>2</xdr:row>
      <xdr:rowOff>640080</xdr:rowOff>
    </xdr:from>
    <xdr:ext cx="427105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7219029D-7996-FC61-2F0E-171B500DA3A8}"/>
            </a:ext>
          </a:extLst>
        </xdr:cNvPr>
        <xdr:cNvSpPr txBox="1"/>
      </xdr:nvSpPr>
      <xdr:spPr>
        <a:xfrm>
          <a:off x="5753100" y="944880"/>
          <a:ext cx="427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chemeClr val="bg1"/>
              </a:solidFill>
            </a:rPr>
            <a:t>Link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131356</xdr:colOff>
      <xdr:row>1</xdr:row>
      <xdr:rowOff>37345</xdr:rowOff>
    </xdr:from>
    <xdr:to>
      <xdr:col>9</xdr:col>
      <xdr:colOff>487680</xdr:colOff>
      <xdr:row>3</xdr:row>
      <xdr:rowOff>86587</xdr:rowOff>
    </xdr:to>
    <xdr:sp macro="" textlink="">
      <xdr:nvSpPr>
        <xdr:cNvPr id="2" name="Gráfico 7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BB334-8C8A-49ED-BBB6-23B6644C354F}"/>
            </a:ext>
          </a:extLst>
        </xdr:cNvPr>
        <xdr:cNvSpPr/>
      </xdr:nvSpPr>
      <xdr:spPr>
        <a:xfrm>
          <a:off x="5259616" y="189745"/>
          <a:ext cx="516344" cy="384522"/>
        </a:xfrm>
        <a:custGeom>
          <a:avLst/>
          <a:gdLst>
            <a:gd name="connsiteX0" fmla="*/ 723900 w 809715"/>
            <a:gd name="connsiteY0" fmla="*/ 305813 h 602993"/>
            <a:gd name="connsiteX1" fmla="*/ 712470 w 809715"/>
            <a:gd name="connsiteY1" fmla="*/ 300098 h 602993"/>
            <a:gd name="connsiteX2" fmla="*/ 704850 w 809715"/>
            <a:gd name="connsiteY2" fmla="*/ 278191 h 602993"/>
            <a:gd name="connsiteX3" fmla="*/ 721043 w 809715"/>
            <a:gd name="connsiteY3" fmla="*/ 250568 h 602993"/>
            <a:gd name="connsiteX4" fmla="*/ 721995 w 809715"/>
            <a:gd name="connsiteY4" fmla="*/ 249616 h 602993"/>
            <a:gd name="connsiteX5" fmla="*/ 742950 w 809715"/>
            <a:gd name="connsiteY5" fmla="*/ 277238 h 602993"/>
            <a:gd name="connsiteX6" fmla="*/ 723900 w 809715"/>
            <a:gd name="connsiteY6" fmla="*/ 305813 h 602993"/>
            <a:gd name="connsiteX7" fmla="*/ 464820 w 809715"/>
            <a:gd name="connsiteY7" fmla="*/ 118171 h 602993"/>
            <a:gd name="connsiteX8" fmla="*/ 447675 w 809715"/>
            <a:gd name="connsiteY8" fmla="*/ 129601 h 602993"/>
            <a:gd name="connsiteX9" fmla="*/ 440055 w 809715"/>
            <a:gd name="connsiteY9" fmla="*/ 127696 h 602993"/>
            <a:gd name="connsiteX10" fmla="*/ 344805 w 809715"/>
            <a:gd name="connsiteY10" fmla="*/ 105788 h 602993"/>
            <a:gd name="connsiteX11" fmla="*/ 290513 w 809715"/>
            <a:gd name="connsiteY11" fmla="*/ 113408 h 602993"/>
            <a:gd name="connsiteX12" fmla="*/ 266700 w 809715"/>
            <a:gd name="connsiteY12" fmla="*/ 100073 h 602993"/>
            <a:gd name="connsiteX13" fmla="*/ 280035 w 809715"/>
            <a:gd name="connsiteY13" fmla="*/ 76261 h 602993"/>
            <a:gd name="connsiteX14" fmla="*/ 343853 w 809715"/>
            <a:gd name="connsiteY14" fmla="*/ 67688 h 602993"/>
            <a:gd name="connsiteX15" fmla="*/ 454343 w 809715"/>
            <a:gd name="connsiteY15" fmla="*/ 92453 h 602993"/>
            <a:gd name="connsiteX16" fmla="*/ 464820 w 809715"/>
            <a:gd name="connsiteY16" fmla="*/ 118171 h 602993"/>
            <a:gd name="connsiteX17" fmla="*/ 793433 w 809715"/>
            <a:gd name="connsiteY17" fmla="*/ 191513 h 602993"/>
            <a:gd name="connsiteX18" fmla="*/ 716280 w 809715"/>
            <a:gd name="connsiteY18" fmla="*/ 207706 h 602993"/>
            <a:gd name="connsiteX19" fmla="*/ 630555 w 809715"/>
            <a:gd name="connsiteY19" fmla="*/ 213421 h 602993"/>
            <a:gd name="connsiteX20" fmla="*/ 342900 w 809715"/>
            <a:gd name="connsiteY20" fmla="*/ 29588 h 602993"/>
            <a:gd name="connsiteX21" fmla="*/ 223838 w 809715"/>
            <a:gd name="connsiteY21" fmla="*/ 56258 h 602993"/>
            <a:gd name="connsiteX22" fmla="*/ 106680 w 809715"/>
            <a:gd name="connsiteY22" fmla="*/ 1013 h 602993"/>
            <a:gd name="connsiteX23" fmla="*/ 93345 w 809715"/>
            <a:gd name="connsiteY23" fmla="*/ 12443 h 602993"/>
            <a:gd name="connsiteX24" fmla="*/ 131445 w 809715"/>
            <a:gd name="connsiteY24" fmla="*/ 120076 h 602993"/>
            <a:gd name="connsiteX25" fmla="*/ 76200 w 809715"/>
            <a:gd name="connsiteY25" fmla="*/ 201991 h 602993"/>
            <a:gd name="connsiteX26" fmla="*/ 62865 w 809715"/>
            <a:gd name="connsiteY26" fmla="*/ 213421 h 602993"/>
            <a:gd name="connsiteX27" fmla="*/ 28575 w 809715"/>
            <a:gd name="connsiteY27" fmla="*/ 221993 h 602993"/>
            <a:gd name="connsiteX28" fmla="*/ 0 w 809715"/>
            <a:gd name="connsiteY28" fmla="*/ 259141 h 602993"/>
            <a:gd name="connsiteX29" fmla="*/ 0 w 809715"/>
            <a:gd name="connsiteY29" fmla="*/ 333436 h 602993"/>
            <a:gd name="connsiteX30" fmla="*/ 28575 w 809715"/>
            <a:gd name="connsiteY30" fmla="*/ 370583 h 602993"/>
            <a:gd name="connsiteX31" fmla="*/ 63818 w 809715"/>
            <a:gd name="connsiteY31" fmla="*/ 379156 h 602993"/>
            <a:gd name="connsiteX32" fmla="*/ 77153 w 809715"/>
            <a:gd name="connsiteY32" fmla="*/ 390586 h 602993"/>
            <a:gd name="connsiteX33" fmla="*/ 148590 w 809715"/>
            <a:gd name="connsiteY33" fmla="*/ 488693 h 602993"/>
            <a:gd name="connsiteX34" fmla="*/ 155258 w 809715"/>
            <a:gd name="connsiteY34" fmla="*/ 500123 h 602993"/>
            <a:gd name="connsiteX35" fmla="*/ 169545 w 809715"/>
            <a:gd name="connsiteY35" fmla="*/ 586801 h 602993"/>
            <a:gd name="connsiteX36" fmla="*/ 188595 w 809715"/>
            <a:gd name="connsiteY36" fmla="*/ 602993 h 602993"/>
            <a:gd name="connsiteX37" fmla="*/ 251460 w 809715"/>
            <a:gd name="connsiteY37" fmla="*/ 602993 h 602993"/>
            <a:gd name="connsiteX38" fmla="*/ 270510 w 809715"/>
            <a:gd name="connsiteY38" fmla="*/ 586801 h 602993"/>
            <a:gd name="connsiteX39" fmla="*/ 275273 w 809715"/>
            <a:gd name="connsiteY39" fmla="*/ 556321 h 602993"/>
            <a:gd name="connsiteX40" fmla="*/ 343853 w 809715"/>
            <a:gd name="connsiteY40" fmla="*/ 564893 h 602993"/>
            <a:gd name="connsiteX41" fmla="*/ 421005 w 809715"/>
            <a:gd name="connsiteY41" fmla="*/ 554416 h 602993"/>
            <a:gd name="connsiteX42" fmla="*/ 426720 w 809715"/>
            <a:gd name="connsiteY42" fmla="*/ 586801 h 602993"/>
            <a:gd name="connsiteX43" fmla="*/ 445770 w 809715"/>
            <a:gd name="connsiteY43" fmla="*/ 602993 h 602993"/>
            <a:gd name="connsiteX44" fmla="*/ 508635 w 809715"/>
            <a:gd name="connsiteY44" fmla="*/ 602993 h 602993"/>
            <a:gd name="connsiteX45" fmla="*/ 527685 w 809715"/>
            <a:gd name="connsiteY45" fmla="*/ 586801 h 602993"/>
            <a:gd name="connsiteX46" fmla="*/ 541973 w 809715"/>
            <a:gd name="connsiteY46" fmla="*/ 500123 h 602993"/>
            <a:gd name="connsiteX47" fmla="*/ 548640 w 809715"/>
            <a:gd name="connsiteY47" fmla="*/ 488693 h 602993"/>
            <a:gd name="connsiteX48" fmla="*/ 647700 w 809715"/>
            <a:gd name="connsiteY48" fmla="*/ 296288 h 602993"/>
            <a:gd name="connsiteX49" fmla="*/ 641985 w 809715"/>
            <a:gd name="connsiteY49" fmla="*/ 249616 h 602993"/>
            <a:gd name="connsiteX50" fmla="*/ 677228 w 809715"/>
            <a:gd name="connsiteY50" fmla="*/ 242948 h 602993"/>
            <a:gd name="connsiteX51" fmla="*/ 666750 w 809715"/>
            <a:gd name="connsiteY51" fmla="*/ 277238 h 602993"/>
            <a:gd name="connsiteX52" fmla="*/ 685800 w 809715"/>
            <a:gd name="connsiteY52" fmla="*/ 327721 h 602993"/>
            <a:gd name="connsiteX53" fmla="*/ 723900 w 809715"/>
            <a:gd name="connsiteY53" fmla="*/ 344866 h 602993"/>
            <a:gd name="connsiteX54" fmla="*/ 781050 w 809715"/>
            <a:gd name="connsiteY54" fmla="*/ 278191 h 602993"/>
            <a:gd name="connsiteX55" fmla="*/ 761048 w 809715"/>
            <a:gd name="connsiteY55" fmla="*/ 231518 h 602993"/>
            <a:gd name="connsiteX56" fmla="*/ 787718 w 809715"/>
            <a:gd name="connsiteY56" fmla="*/ 229613 h 602993"/>
            <a:gd name="connsiteX57" fmla="*/ 809625 w 809715"/>
            <a:gd name="connsiteY57" fmla="*/ 213421 h 602993"/>
            <a:gd name="connsiteX58" fmla="*/ 793433 w 809715"/>
            <a:gd name="connsiteY58" fmla="*/ 191513 h 6029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809715" h="602993">
              <a:moveTo>
                <a:pt x="723900" y="305813"/>
              </a:moveTo>
              <a:cubicBezTo>
                <a:pt x="719138" y="305813"/>
                <a:pt x="715328" y="302956"/>
                <a:pt x="712470" y="300098"/>
              </a:cubicBezTo>
              <a:cubicBezTo>
                <a:pt x="707708" y="295336"/>
                <a:pt x="704850" y="286763"/>
                <a:pt x="704850" y="278191"/>
              </a:cubicBezTo>
              <a:cubicBezTo>
                <a:pt x="704850" y="265808"/>
                <a:pt x="713423" y="256283"/>
                <a:pt x="721043" y="250568"/>
              </a:cubicBezTo>
              <a:lnTo>
                <a:pt x="721995" y="249616"/>
              </a:lnTo>
              <a:cubicBezTo>
                <a:pt x="740093" y="259141"/>
                <a:pt x="742950" y="268666"/>
                <a:pt x="742950" y="277238"/>
              </a:cubicBezTo>
              <a:cubicBezTo>
                <a:pt x="742950" y="292478"/>
                <a:pt x="734378" y="305813"/>
                <a:pt x="723900" y="305813"/>
              </a:cubicBezTo>
              <a:close/>
              <a:moveTo>
                <a:pt x="464820" y="118171"/>
              </a:moveTo>
              <a:cubicBezTo>
                <a:pt x="461963" y="124838"/>
                <a:pt x="454343" y="129601"/>
                <a:pt x="447675" y="129601"/>
              </a:cubicBezTo>
              <a:cubicBezTo>
                <a:pt x="444818" y="129601"/>
                <a:pt x="441960" y="128648"/>
                <a:pt x="440055" y="127696"/>
              </a:cubicBezTo>
              <a:cubicBezTo>
                <a:pt x="409575" y="113408"/>
                <a:pt x="376238" y="105788"/>
                <a:pt x="344805" y="105788"/>
              </a:cubicBezTo>
              <a:cubicBezTo>
                <a:pt x="326708" y="105788"/>
                <a:pt x="308610" y="108646"/>
                <a:pt x="290513" y="113408"/>
              </a:cubicBezTo>
              <a:cubicBezTo>
                <a:pt x="280035" y="116266"/>
                <a:pt x="269558" y="110551"/>
                <a:pt x="266700" y="100073"/>
              </a:cubicBezTo>
              <a:cubicBezTo>
                <a:pt x="263843" y="89596"/>
                <a:pt x="269558" y="79118"/>
                <a:pt x="280035" y="76261"/>
              </a:cubicBezTo>
              <a:cubicBezTo>
                <a:pt x="300990" y="70546"/>
                <a:pt x="322898" y="67688"/>
                <a:pt x="343853" y="67688"/>
              </a:cubicBezTo>
              <a:cubicBezTo>
                <a:pt x="380048" y="67688"/>
                <a:pt x="419100" y="76261"/>
                <a:pt x="454343" y="92453"/>
              </a:cubicBezTo>
              <a:cubicBezTo>
                <a:pt x="464820" y="97216"/>
                <a:pt x="469583" y="108646"/>
                <a:pt x="464820" y="118171"/>
              </a:cubicBezTo>
              <a:close/>
              <a:moveTo>
                <a:pt x="793433" y="191513"/>
              </a:moveTo>
              <a:cubicBezTo>
                <a:pt x="769620" y="187703"/>
                <a:pt x="740093" y="194371"/>
                <a:pt x="716280" y="207706"/>
              </a:cubicBezTo>
              <a:cubicBezTo>
                <a:pt x="694373" y="202943"/>
                <a:pt x="661035" y="202943"/>
                <a:pt x="630555" y="213421"/>
              </a:cubicBezTo>
              <a:cubicBezTo>
                <a:pt x="585788" y="106741"/>
                <a:pt x="461010" y="29588"/>
                <a:pt x="342900" y="29588"/>
              </a:cubicBezTo>
              <a:cubicBezTo>
                <a:pt x="301943" y="29588"/>
                <a:pt x="260985" y="39113"/>
                <a:pt x="223838" y="56258"/>
              </a:cubicBezTo>
              <a:lnTo>
                <a:pt x="106680" y="1013"/>
              </a:lnTo>
              <a:cubicBezTo>
                <a:pt x="99060" y="-2797"/>
                <a:pt x="90488" y="4823"/>
                <a:pt x="93345" y="12443"/>
              </a:cubicBezTo>
              <a:lnTo>
                <a:pt x="131445" y="120076"/>
              </a:lnTo>
              <a:cubicBezTo>
                <a:pt x="108585" y="143888"/>
                <a:pt x="89535" y="171511"/>
                <a:pt x="76200" y="201991"/>
              </a:cubicBezTo>
              <a:cubicBezTo>
                <a:pt x="74295" y="207706"/>
                <a:pt x="69533" y="211516"/>
                <a:pt x="62865" y="213421"/>
              </a:cubicBezTo>
              <a:lnTo>
                <a:pt x="28575" y="221993"/>
              </a:lnTo>
              <a:cubicBezTo>
                <a:pt x="11430" y="225803"/>
                <a:pt x="0" y="241043"/>
                <a:pt x="0" y="259141"/>
              </a:cubicBezTo>
              <a:lnTo>
                <a:pt x="0" y="333436"/>
              </a:lnTo>
              <a:cubicBezTo>
                <a:pt x="0" y="350581"/>
                <a:pt x="11430" y="365821"/>
                <a:pt x="28575" y="370583"/>
              </a:cubicBezTo>
              <a:lnTo>
                <a:pt x="63818" y="379156"/>
              </a:lnTo>
              <a:cubicBezTo>
                <a:pt x="69533" y="381061"/>
                <a:pt x="74295" y="384871"/>
                <a:pt x="77153" y="390586"/>
              </a:cubicBezTo>
              <a:cubicBezTo>
                <a:pt x="93345" y="427733"/>
                <a:pt x="118110" y="461071"/>
                <a:pt x="148590" y="488693"/>
              </a:cubicBezTo>
              <a:cubicBezTo>
                <a:pt x="151448" y="491551"/>
                <a:pt x="154305" y="495361"/>
                <a:pt x="155258" y="500123"/>
              </a:cubicBezTo>
              <a:lnTo>
                <a:pt x="169545" y="586801"/>
              </a:lnTo>
              <a:cubicBezTo>
                <a:pt x="171450" y="596326"/>
                <a:pt x="179070" y="602993"/>
                <a:pt x="188595" y="602993"/>
              </a:cubicBezTo>
              <a:lnTo>
                <a:pt x="251460" y="602993"/>
              </a:lnTo>
              <a:cubicBezTo>
                <a:pt x="260985" y="602993"/>
                <a:pt x="268605" y="596326"/>
                <a:pt x="270510" y="586801"/>
              </a:cubicBezTo>
              <a:lnTo>
                <a:pt x="275273" y="556321"/>
              </a:lnTo>
              <a:cubicBezTo>
                <a:pt x="297180" y="562036"/>
                <a:pt x="320040" y="564893"/>
                <a:pt x="343853" y="564893"/>
              </a:cubicBezTo>
              <a:cubicBezTo>
                <a:pt x="369570" y="564893"/>
                <a:pt x="396240" y="561083"/>
                <a:pt x="421005" y="554416"/>
              </a:cubicBezTo>
              <a:lnTo>
                <a:pt x="426720" y="586801"/>
              </a:lnTo>
              <a:cubicBezTo>
                <a:pt x="428625" y="596326"/>
                <a:pt x="436245" y="602993"/>
                <a:pt x="445770" y="602993"/>
              </a:cubicBezTo>
              <a:lnTo>
                <a:pt x="508635" y="602993"/>
              </a:lnTo>
              <a:cubicBezTo>
                <a:pt x="518160" y="602993"/>
                <a:pt x="525780" y="596326"/>
                <a:pt x="527685" y="586801"/>
              </a:cubicBezTo>
              <a:lnTo>
                <a:pt x="541973" y="500123"/>
              </a:lnTo>
              <a:cubicBezTo>
                <a:pt x="542925" y="495361"/>
                <a:pt x="544830" y="491551"/>
                <a:pt x="548640" y="488693"/>
              </a:cubicBezTo>
              <a:cubicBezTo>
                <a:pt x="606743" y="438211"/>
                <a:pt x="647700" y="371536"/>
                <a:pt x="647700" y="296288"/>
              </a:cubicBezTo>
              <a:cubicBezTo>
                <a:pt x="647700" y="280096"/>
                <a:pt x="645795" y="264856"/>
                <a:pt x="641985" y="249616"/>
              </a:cubicBezTo>
              <a:cubicBezTo>
                <a:pt x="653415" y="245806"/>
                <a:pt x="665798" y="242948"/>
                <a:pt x="677228" y="242948"/>
              </a:cubicBezTo>
              <a:cubicBezTo>
                <a:pt x="670560" y="253426"/>
                <a:pt x="666750" y="264856"/>
                <a:pt x="666750" y="277238"/>
              </a:cubicBezTo>
              <a:cubicBezTo>
                <a:pt x="665798" y="296288"/>
                <a:pt x="673418" y="314386"/>
                <a:pt x="685800" y="327721"/>
              </a:cubicBezTo>
              <a:cubicBezTo>
                <a:pt x="696278" y="338198"/>
                <a:pt x="709613" y="344866"/>
                <a:pt x="723900" y="344866"/>
              </a:cubicBezTo>
              <a:cubicBezTo>
                <a:pt x="755333" y="344866"/>
                <a:pt x="781050" y="315338"/>
                <a:pt x="781050" y="278191"/>
              </a:cubicBezTo>
              <a:cubicBezTo>
                <a:pt x="781050" y="260093"/>
                <a:pt x="774383" y="243901"/>
                <a:pt x="761048" y="231518"/>
              </a:cubicBezTo>
              <a:cubicBezTo>
                <a:pt x="770573" y="229613"/>
                <a:pt x="779145" y="228661"/>
                <a:pt x="787718" y="229613"/>
              </a:cubicBezTo>
              <a:cubicBezTo>
                <a:pt x="798195" y="231518"/>
                <a:pt x="807720" y="223898"/>
                <a:pt x="809625" y="213421"/>
              </a:cubicBezTo>
              <a:cubicBezTo>
                <a:pt x="810578" y="202943"/>
                <a:pt x="803910" y="193418"/>
                <a:pt x="793433" y="191513"/>
              </a:cubicBezTo>
              <a:close/>
            </a:path>
          </a:pathLst>
        </a:custGeom>
        <a:solidFill>
          <a:schemeClr val="accent2"/>
        </a:solidFill>
        <a:ln w="19050" cap="flat">
          <a:solidFill>
            <a:sysClr val="windowText" lastClr="000000"/>
          </a:solidFill>
          <a:prstDash val="solid"/>
          <a:miter/>
        </a:ln>
      </xdr:spPr>
      <xdr:txBody>
        <a:bodyPr rtlCol="0" anchor="ctr"/>
        <a:lstStyle/>
        <a:p>
          <a:endParaRPr lang="pt-BR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123842</xdr:colOff>
      <xdr:row>3</xdr:row>
      <xdr:rowOff>137160</xdr:rowOff>
    </xdr:from>
    <xdr:to>
      <xdr:col>9</xdr:col>
      <xdr:colOff>327660</xdr:colOff>
      <xdr:row>5</xdr:row>
      <xdr:rowOff>54844</xdr:rowOff>
    </xdr:to>
    <xdr:sp macro="" textlink="">
      <xdr:nvSpPr>
        <xdr:cNvPr id="3" name="Gráfico 11" descr="Dedo indicador apontando para a direita estrutura de tópicos">
          <a:extLst>
            <a:ext uri="{FF2B5EF4-FFF2-40B4-BE49-F238E27FC236}">
              <a16:creationId xmlns:a16="http://schemas.microsoft.com/office/drawing/2014/main" id="{C505637E-CB62-416F-B6D8-E05CF7738C63}"/>
            </a:ext>
          </a:extLst>
        </xdr:cNvPr>
        <xdr:cNvSpPr/>
      </xdr:nvSpPr>
      <xdr:spPr>
        <a:xfrm rot="16200000">
          <a:off x="5364689" y="672273"/>
          <a:ext cx="298684" cy="203818"/>
        </a:xfrm>
        <a:custGeom>
          <a:avLst/>
          <a:gdLst>
            <a:gd name="connsiteX0" fmla="*/ 750475 w 809641"/>
            <a:gd name="connsiteY0" fmla="*/ 133384 h 552485"/>
            <a:gd name="connsiteX1" fmla="*/ 368856 w 809641"/>
            <a:gd name="connsiteY1" fmla="*/ 133384 h 552485"/>
            <a:gd name="connsiteX2" fmla="*/ 368760 w 809641"/>
            <a:gd name="connsiteY2" fmla="*/ 133289 h 552485"/>
            <a:gd name="connsiteX3" fmla="*/ 368856 w 809641"/>
            <a:gd name="connsiteY3" fmla="*/ 133194 h 552485"/>
            <a:gd name="connsiteX4" fmla="*/ 457143 w 809641"/>
            <a:gd name="connsiteY4" fmla="*/ 113629 h 552485"/>
            <a:gd name="connsiteX5" fmla="*/ 492138 w 809641"/>
            <a:gd name="connsiteY5" fmla="*/ 92208 h 552485"/>
            <a:gd name="connsiteX6" fmla="*/ 481855 w 809641"/>
            <a:gd name="connsiteY6" fmla="*/ 11865 h 552485"/>
            <a:gd name="connsiteX7" fmla="*/ 472945 w 809641"/>
            <a:gd name="connsiteY7" fmla="*/ 6206 h 552485"/>
            <a:gd name="connsiteX8" fmla="*/ 432045 w 809641"/>
            <a:gd name="connsiteY8" fmla="*/ 1692 h 552485"/>
            <a:gd name="connsiteX9" fmla="*/ 176336 w 809641"/>
            <a:gd name="connsiteY9" fmla="*/ 58537 h 552485"/>
            <a:gd name="connsiteX10" fmla="*/ 144856 w 809641"/>
            <a:gd name="connsiteY10" fmla="*/ 79939 h 552485"/>
            <a:gd name="connsiteX11" fmla="*/ 66761 w 809641"/>
            <a:gd name="connsiteY11" fmla="*/ 181009 h 552485"/>
            <a:gd name="connsiteX12" fmla="*/ 0 w 809641"/>
            <a:gd name="connsiteY12" fmla="*/ 181009 h 552485"/>
            <a:gd name="connsiteX13" fmla="*/ 0 w 809641"/>
            <a:gd name="connsiteY13" fmla="*/ 200059 h 552485"/>
            <a:gd name="connsiteX14" fmla="*/ 71438 w 809641"/>
            <a:gd name="connsiteY14" fmla="*/ 200059 h 552485"/>
            <a:gd name="connsiteX15" fmla="*/ 78981 w 809641"/>
            <a:gd name="connsiteY15" fmla="*/ 196354 h 552485"/>
            <a:gd name="connsiteX16" fmla="*/ 159839 w 809641"/>
            <a:gd name="connsiteY16" fmla="*/ 91712 h 552485"/>
            <a:gd name="connsiteX17" fmla="*/ 181137 w 809641"/>
            <a:gd name="connsiteY17" fmla="*/ 76958 h 552485"/>
            <a:gd name="connsiteX18" fmla="*/ 436788 w 809641"/>
            <a:gd name="connsiteY18" fmla="*/ 20142 h 552485"/>
            <a:gd name="connsiteX19" fmla="*/ 462896 w 809641"/>
            <a:gd name="connsiteY19" fmla="*/ 22494 h 552485"/>
            <a:gd name="connsiteX20" fmla="*/ 481377 w 809641"/>
            <a:gd name="connsiteY20" fmla="*/ 73422 h 552485"/>
            <a:gd name="connsiteX21" fmla="*/ 455143 w 809641"/>
            <a:gd name="connsiteY21" fmla="*/ 94560 h 552485"/>
            <a:gd name="connsiteX22" fmla="*/ 278930 w 809641"/>
            <a:gd name="connsiteY22" fmla="*/ 133613 h 552485"/>
            <a:gd name="connsiteX23" fmla="*/ 271708 w 809641"/>
            <a:gd name="connsiteY23" fmla="*/ 144984 h 552485"/>
            <a:gd name="connsiteX24" fmla="*/ 280988 w 809641"/>
            <a:gd name="connsiteY24" fmla="*/ 152434 h 552485"/>
            <a:gd name="connsiteX25" fmla="*/ 750770 w 809641"/>
            <a:gd name="connsiteY25" fmla="*/ 152434 h 552485"/>
            <a:gd name="connsiteX26" fmla="*/ 790575 w 809641"/>
            <a:gd name="connsiteY26" fmla="*/ 189029 h 552485"/>
            <a:gd name="connsiteX27" fmla="*/ 754792 w 809641"/>
            <a:gd name="connsiteY27" fmla="*/ 228589 h 552485"/>
            <a:gd name="connsiteX28" fmla="*/ 752475 w 809641"/>
            <a:gd name="connsiteY28" fmla="*/ 228634 h 552485"/>
            <a:gd name="connsiteX29" fmla="*/ 495300 w 809641"/>
            <a:gd name="connsiteY29" fmla="*/ 228634 h 552485"/>
            <a:gd name="connsiteX30" fmla="*/ 486223 w 809641"/>
            <a:gd name="connsiteY30" fmla="*/ 238607 h 552485"/>
            <a:gd name="connsiteX31" fmla="*/ 496195 w 809641"/>
            <a:gd name="connsiteY31" fmla="*/ 247684 h 552485"/>
            <a:gd name="connsiteX32" fmla="*/ 521170 w 809641"/>
            <a:gd name="connsiteY32" fmla="*/ 253609 h 552485"/>
            <a:gd name="connsiteX33" fmla="*/ 505616 w 809641"/>
            <a:gd name="connsiteY33" fmla="*/ 341296 h 552485"/>
            <a:gd name="connsiteX34" fmla="*/ 498388 w 809641"/>
            <a:gd name="connsiteY34" fmla="*/ 352663 h 552485"/>
            <a:gd name="connsiteX35" fmla="*/ 500948 w 809641"/>
            <a:gd name="connsiteY35" fmla="*/ 357327 h 552485"/>
            <a:gd name="connsiteX36" fmla="*/ 514350 w 809641"/>
            <a:gd name="connsiteY36" fmla="*/ 390112 h 552485"/>
            <a:gd name="connsiteX37" fmla="*/ 464687 w 809641"/>
            <a:gd name="connsiteY37" fmla="*/ 438184 h 552485"/>
            <a:gd name="connsiteX38" fmla="*/ 461010 w 809641"/>
            <a:gd name="connsiteY38" fmla="*/ 438184 h 552485"/>
            <a:gd name="connsiteX39" fmla="*/ 451487 w 809641"/>
            <a:gd name="connsiteY39" fmla="*/ 447711 h 552485"/>
            <a:gd name="connsiteX40" fmla="*/ 454276 w 809641"/>
            <a:gd name="connsiteY40" fmla="*/ 454443 h 552485"/>
            <a:gd name="connsiteX41" fmla="*/ 466725 w 809641"/>
            <a:gd name="connsiteY41" fmla="*/ 486171 h 552485"/>
            <a:gd name="connsiteX42" fmla="*/ 417071 w 809641"/>
            <a:gd name="connsiteY42" fmla="*/ 533434 h 552485"/>
            <a:gd name="connsiteX43" fmla="*/ 247650 w 809641"/>
            <a:gd name="connsiteY43" fmla="*/ 533434 h 552485"/>
            <a:gd name="connsiteX44" fmla="*/ 119367 w 809641"/>
            <a:gd name="connsiteY44" fmla="*/ 488419 h 552485"/>
            <a:gd name="connsiteX45" fmla="*/ 47625 w 809641"/>
            <a:gd name="connsiteY45" fmla="*/ 457234 h 552485"/>
            <a:gd name="connsiteX46" fmla="*/ 0 w 809641"/>
            <a:gd name="connsiteY46" fmla="*/ 457234 h 552485"/>
            <a:gd name="connsiteX47" fmla="*/ 0 w 809641"/>
            <a:gd name="connsiteY47" fmla="*/ 476284 h 552485"/>
            <a:gd name="connsiteX48" fmla="*/ 47625 w 809641"/>
            <a:gd name="connsiteY48" fmla="*/ 476284 h 552485"/>
            <a:gd name="connsiteX49" fmla="*/ 107632 w 809641"/>
            <a:gd name="connsiteY49" fmla="*/ 503450 h 552485"/>
            <a:gd name="connsiteX50" fmla="*/ 247650 w 809641"/>
            <a:gd name="connsiteY50" fmla="*/ 552484 h 552485"/>
            <a:gd name="connsiteX51" fmla="*/ 416471 w 809641"/>
            <a:gd name="connsiteY51" fmla="*/ 552484 h 552485"/>
            <a:gd name="connsiteX52" fmla="*/ 485775 w 809641"/>
            <a:gd name="connsiteY52" fmla="*/ 484942 h 552485"/>
            <a:gd name="connsiteX53" fmla="*/ 478793 w 809641"/>
            <a:gd name="connsiteY53" fmla="*/ 456139 h 552485"/>
            <a:gd name="connsiteX54" fmla="*/ 532263 w 809641"/>
            <a:gd name="connsiteY54" fmla="*/ 377933 h 552485"/>
            <a:gd name="connsiteX55" fmla="*/ 523465 w 809641"/>
            <a:gd name="connsiteY55" fmla="*/ 355174 h 552485"/>
            <a:gd name="connsiteX56" fmla="*/ 555955 w 809641"/>
            <a:gd name="connsiteY56" fmla="*/ 267517 h 552485"/>
            <a:gd name="connsiteX57" fmla="*/ 542087 w 809641"/>
            <a:gd name="connsiteY57" fmla="*/ 247827 h 552485"/>
            <a:gd name="connsiteX58" fmla="*/ 542153 w 809641"/>
            <a:gd name="connsiteY58" fmla="*/ 247675 h 552485"/>
            <a:gd name="connsiteX59" fmla="*/ 752475 w 809641"/>
            <a:gd name="connsiteY59" fmla="*/ 247675 h 552485"/>
            <a:gd name="connsiteX60" fmla="*/ 809638 w 809641"/>
            <a:gd name="connsiteY60" fmla="*/ 191746 h 552485"/>
            <a:gd name="connsiteX61" fmla="*/ 809625 w 809641"/>
            <a:gd name="connsiteY61" fmla="*/ 189734 h 552485"/>
            <a:gd name="connsiteX62" fmla="*/ 750475 w 809641"/>
            <a:gd name="connsiteY62" fmla="*/ 133384 h 5524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809641" h="552485">
              <a:moveTo>
                <a:pt x="750475" y="133384"/>
              </a:moveTo>
              <a:lnTo>
                <a:pt x="368856" y="133384"/>
              </a:lnTo>
              <a:cubicBezTo>
                <a:pt x="368803" y="133384"/>
                <a:pt x="368760" y="133341"/>
                <a:pt x="368760" y="133289"/>
              </a:cubicBezTo>
              <a:cubicBezTo>
                <a:pt x="368760" y="133237"/>
                <a:pt x="368803" y="133194"/>
                <a:pt x="368856" y="133194"/>
              </a:cubicBezTo>
              <a:lnTo>
                <a:pt x="457143" y="113629"/>
              </a:lnTo>
              <a:cubicBezTo>
                <a:pt x="470963" y="110822"/>
                <a:pt x="483352" y="103239"/>
                <a:pt x="492138" y="92208"/>
              </a:cubicBezTo>
              <a:cubicBezTo>
                <a:pt x="511484" y="67183"/>
                <a:pt x="506881" y="31212"/>
                <a:pt x="481855" y="11865"/>
              </a:cubicBezTo>
              <a:cubicBezTo>
                <a:pt x="479066" y="9709"/>
                <a:pt x="476083" y="7814"/>
                <a:pt x="472945" y="6206"/>
              </a:cubicBezTo>
              <a:cubicBezTo>
                <a:pt x="460258" y="-31"/>
                <a:pt x="445787" y="-1628"/>
                <a:pt x="432045" y="1692"/>
              </a:cubicBezTo>
              <a:lnTo>
                <a:pt x="176336" y="58537"/>
              </a:lnTo>
              <a:cubicBezTo>
                <a:pt x="163900" y="62283"/>
                <a:pt x="152913" y="69753"/>
                <a:pt x="144856" y="79939"/>
              </a:cubicBezTo>
              <a:lnTo>
                <a:pt x="66761" y="181009"/>
              </a:lnTo>
              <a:lnTo>
                <a:pt x="0" y="181009"/>
              </a:lnTo>
              <a:lnTo>
                <a:pt x="0" y="200059"/>
              </a:lnTo>
              <a:lnTo>
                <a:pt x="71438" y="200059"/>
              </a:lnTo>
              <a:cubicBezTo>
                <a:pt x="74390" y="200060"/>
                <a:pt x="77177" y="198691"/>
                <a:pt x="78981" y="196354"/>
              </a:cubicBezTo>
              <a:lnTo>
                <a:pt x="159839" y="91712"/>
              </a:lnTo>
              <a:cubicBezTo>
                <a:pt x="165304" y="84776"/>
                <a:pt x="172723" y="79638"/>
                <a:pt x="181137" y="76958"/>
              </a:cubicBezTo>
              <a:lnTo>
                <a:pt x="436788" y="20142"/>
              </a:lnTo>
              <a:cubicBezTo>
                <a:pt x="445512" y="18022"/>
                <a:pt x="454691" y="18849"/>
                <a:pt x="462896" y="22494"/>
              </a:cubicBezTo>
              <a:cubicBezTo>
                <a:pt x="482063" y="31454"/>
                <a:pt x="490337" y="54255"/>
                <a:pt x="481377" y="73422"/>
              </a:cubicBezTo>
              <a:cubicBezTo>
                <a:pt x="476366" y="84142"/>
                <a:pt x="466683" y="91944"/>
                <a:pt x="455143" y="94560"/>
              </a:cubicBezTo>
              <a:lnTo>
                <a:pt x="278930" y="133613"/>
              </a:lnTo>
              <a:cubicBezTo>
                <a:pt x="273796" y="134759"/>
                <a:pt x="270562" y="139849"/>
                <a:pt x="271708" y="144984"/>
              </a:cubicBezTo>
              <a:cubicBezTo>
                <a:pt x="272678" y="149332"/>
                <a:pt x="276533" y="152427"/>
                <a:pt x="280988" y="152434"/>
              </a:cubicBezTo>
              <a:lnTo>
                <a:pt x="750770" y="152434"/>
              </a:lnTo>
              <a:cubicBezTo>
                <a:pt x="771674" y="152069"/>
                <a:pt x="789186" y="168169"/>
                <a:pt x="790575" y="189029"/>
              </a:cubicBezTo>
              <a:cubicBezTo>
                <a:pt x="791618" y="209835"/>
                <a:pt x="775597" y="227547"/>
                <a:pt x="754792" y="228589"/>
              </a:cubicBezTo>
              <a:cubicBezTo>
                <a:pt x="754020" y="228628"/>
                <a:pt x="753248" y="228643"/>
                <a:pt x="752475" y="228634"/>
              </a:cubicBezTo>
              <a:lnTo>
                <a:pt x="495300" y="228634"/>
              </a:lnTo>
              <a:cubicBezTo>
                <a:pt x="490039" y="228882"/>
                <a:pt x="485975" y="233346"/>
                <a:pt x="486223" y="238607"/>
              </a:cubicBezTo>
              <a:cubicBezTo>
                <a:pt x="486470" y="243868"/>
                <a:pt x="490935" y="247932"/>
                <a:pt x="496195" y="247684"/>
              </a:cubicBezTo>
              <a:cubicBezTo>
                <a:pt x="504977" y="246247"/>
                <a:pt x="513969" y="248380"/>
                <a:pt x="521170" y="253609"/>
              </a:cubicBezTo>
              <a:cubicBezTo>
                <a:pt x="560556" y="286556"/>
                <a:pt x="541039" y="333428"/>
                <a:pt x="505616" y="341296"/>
              </a:cubicBezTo>
              <a:cubicBezTo>
                <a:pt x="500481" y="342439"/>
                <a:pt x="497245" y="347528"/>
                <a:pt x="498388" y="352663"/>
              </a:cubicBezTo>
              <a:cubicBezTo>
                <a:pt x="498781" y="354429"/>
                <a:pt x="499669" y="356046"/>
                <a:pt x="500948" y="357327"/>
              </a:cubicBezTo>
              <a:cubicBezTo>
                <a:pt x="509558" y="366065"/>
                <a:pt x="514373" y="377845"/>
                <a:pt x="514350" y="390112"/>
              </a:cubicBezTo>
              <a:cubicBezTo>
                <a:pt x="513610" y="416969"/>
                <a:pt x="491554" y="438319"/>
                <a:pt x="464687" y="438184"/>
              </a:cubicBezTo>
              <a:lnTo>
                <a:pt x="461010" y="438184"/>
              </a:lnTo>
              <a:cubicBezTo>
                <a:pt x="455749" y="438185"/>
                <a:pt x="451486" y="442451"/>
                <a:pt x="451487" y="447711"/>
              </a:cubicBezTo>
              <a:cubicBezTo>
                <a:pt x="451488" y="450236"/>
                <a:pt x="452491" y="452658"/>
                <a:pt x="454276" y="454443"/>
              </a:cubicBezTo>
              <a:cubicBezTo>
                <a:pt x="462525" y="462914"/>
                <a:pt x="467014" y="474351"/>
                <a:pt x="466725" y="486171"/>
              </a:cubicBezTo>
              <a:cubicBezTo>
                <a:pt x="465472" y="512667"/>
                <a:pt x="443596" y="533490"/>
                <a:pt x="417071" y="533434"/>
              </a:cubicBezTo>
              <a:lnTo>
                <a:pt x="247650" y="533434"/>
              </a:lnTo>
              <a:cubicBezTo>
                <a:pt x="177060" y="533434"/>
                <a:pt x="146409" y="509527"/>
                <a:pt x="119367" y="488419"/>
              </a:cubicBezTo>
              <a:cubicBezTo>
                <a:pt x="98812" y="472389"/>
                <a:pt x="79391" y="457234"/>
                <a:pt x="47625" y="457234"/>
              </a:cubicBezTo>
              <a:lnTo>
                <a:pt x="0" y="457234"/>
              </a:lnTo>
              <a:lnTo>
                <a:pt x="0" y="476284"/>
              </a:lnTo>
              <a:lnTo>
                <a:pt x="47625" y="476284"/>
              </a:lnTo>
              <a:cubicBezTo>
                <a:pt x="72838" y="476284"/>
                <a:pt x="88202" y="488267"/>
                <a:pt x="107632" y="503450"/>
              </a:cubicBezTo>
              <a:cubicBezTo>
                <a:pt x="135655" y="525300"/>
                <a:pt x="170498" y="552484"/>
                <a:pt x="247650" y="552484"/>
              </a:cubicBezTo>
              <a:lnTo>
                <a:pt x="416471" y="552484"/>
              </a:lnTo>
              <a:cubicBezTo>
                <a:pt x="454147" y="552690"/>
                <a:pt x="485010" y="522611"/>
                <a:pt x="485775" y="484942"/>
              </a:cubicBezTo>
              <a:cubicBezTo>
                <a:pt x="485709" y="474930"/>
                <a:pt x="483319" y="465070"/>
                <a:pt x="478793" y="456139"/>
              </a:cubicBezTo>
              <a:cubicBezTo>
                <a:pt x="515154" y="449308"/>
                <a:pt x="539093" y="414294"/>
                <a:pt x="532263" y="377933"/>
              </a:cubicBezTo>
              <a:cubicBezTo>
                <a:pt x="530748" y="369872"/>
                <a:pt x="527766" y="362158"/>
                <a:pt x="523465" y="355174"/>
              </a:cubicBezTo>
              <a:cubicBezTo>
                <a:pt x="556643" y="339940"/>
                <a:pt x="571190" y="300695"/>
                <a:pt x="555955" y="267517"/>
              </a:cubicBezTo>
              <a:cubicBezTo>
                <a:pt x="552577" y="260160"/>
                <a:pt x="547876" y="253486"/>
                <a:pt x="542087" y="247827"/>
              </a:cubicBezTo>
              <a:cubicBezTo>
                <a:pt x="542001" y="247741"/>
                <a:pt x="542030" y="247675"/>
                <a:pt x="542153" y="247675"/>
              </a:cubicBezTo>
              <a:lnTo>
                <a:pt x="752475" y="247675"/>
              </a:lnTo>
              <a:cubicBezTo>
                <a:pt x="783705" y="248016"/>
                <a:pt x="809298" y="222975"/>
                <a:pt x="809638" y="191746"/>
              </a:cubicBezTo>
              <a:cubicBezTo>
                <a:pt x="809646" y="191075"/>
                <a:pt x="809641" y="190405"/>
                <a:pt x="809625" y="189734"/>
              </a:cubicBezTo>
              <a:cubicBezTo>
                <a:pt x="808489" y="158002"/>
                <a:pt x="782225" y="132981"/>
                <a:pt x="750475" y="133384"/>
              </a:cubicBezTo>
              <a:close/>
            </a:path>
          </a:pathLst>
        </a:custGeom>
        <a:solidFill>
          <a:schemeClr val="tx1"/>
        </a:solidFill>
        <a:ln w="9525" cap="flat">
          <a:solidFill>
            <a:sysClr val="windowText" lastClr="000000"/>
          </a:solidFill>
          <a:prstDash val="solid"/>
          <a:miter/>
        </a:ln>
      </xdr:spPr>
      <xdr:txBody>
        <a:bodyPr rtlCol="0" anchor="ctr"/>
        <a:lstStyle/>
        <a:p>
          <a:endParaRPr lang="pt-BR"/>
        </a:p>
      </xdr:txBody>
    </xdr:sp>
    <xdr:clientData/>
  </xdr:twoCellAnchor>
  <xdr:oneCellAnchor>
    <xdr:from>
      <xdr:col>9</xdr:col>
      <xdr:colOff>22860</xdr:colOff>
      <xdr:row>5</xdr:row>
      <xdr:rowOff>80780</xdr:rowOff>
    </xdr:from>
    <xdr:ext cx="427105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777BFC5-0602-4224-8DEB-2963E8D1626B}"/>
            </a:ext>
          </a:extLst>
        </xdr:cNvPr>
        <xdr:cNvSpPr txBox="1"/>
      </xdr:nvSpPr>
      <xdr:spPr>
        <a:xfrm>
          <a:off x="5311140" y="949460"/>
          <a:ext cx="427105" cy="26456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chemeClr val="bg1"/>
              </a:solidFill>
            </a:rPr>
            <a:t>Link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Verde-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9C5-3129-43F3-A7E2-B7FF469AD05B}">
  <dimension ref="A1:XFD48"/>
  <sheetViews>
    <sheetView showGridLines="0" showRowColHeaders="0" tabSelected="1" zoomScaleNormal="100" zoomScaleSheetLayoutView="100" workbookViewId="0"/>
  </sheetViews>
  <sheetFormatPr defaultRowHeight="14.4" zeroHeight="1" x14ac:dyDescent="0.3"/>
  <cols>
    <col min="1" max="1" width="2.33203125" style="105" customWidth="1"/>
    <col min="2" max="2" width="2.33203125" style="3" customWidth="1"/>
    <col min="3" max="3" width="28.21875" style="3" bestFit="1" customWidth="1"/>
    <col min="4" max="4" width="15.5546875" style="3" bestFit="1" customWidth="1"/>
    <col min="5" max="5" width="9" style="3" bestFit="1" customWidth="1"/>
    <col min="6" max="6" width="15.88671875" style="3" customWidth="1"/>
    <col min="7" max="7" width="16.77734375" style="3" customWidth="1"/>
    <col min="8" max="8" width="2.33203125" style="3" customWidth="1"/>
    <col min="9" max="9" width="2.33203125" style="3" hidden="1" customWidth="1"/>
    <col min="10" max="14462" width="0" style="3" hidden="1" customWidth="1"/>
    <col min="14463" max="14764" width="0.33203125" style="3" hidden="1" customWidth="1"/>
    <col min="14765" max="16324" width="0" style="3" hidden="1" customWidth="1"/>
    <col min="16325" max="16325" width="11" style="3" hidden="1" customWidth="1"/>
    <col min="16326" max="16382" width="0" style="3" hidden="1" customWidth="1"/>
    <col min="16383" max="16383" width="0.21875" style="3" customWidth="1"/>
    <col min="16384" max="16384" width="8.88671875" style="3" customWidth="1"/>
  </cols>
  <sheetData>
    <row r="1" spans="2:8 16384:16384" ht="12" customHeight="1" thickBot="1" x14ac:dyDescent="0.35">
      <c r="B1" s="105"/>
      <c r="C1" s="105"/>
      <c r="D1" s="105"/>
      <c r="E1" s="105"/>
      <c r="F1" s="105"/>
      <c r="G1" s="105"/>
      <c r="H1" s="105"/>
      <c r="XFD1" s="105"/>
    </row>
    <row r="2" spans="2:8 16384:16384" ht="12" customHeight="1" x14ac:dyDescent="0.3">
      <c r="B2" s="50"/>
      <c r="C2" s="51"/>
      <c r="D2" s="51"/>
      <c r="E2" s="51"/>
      <c r="F2" s="51"/>
      <c r="G2" s="51"/>
      <c r="H2" s="52"/>
      <c r="XFD2" s="105"/>
    </row>
    <row r="3" spans="2:8 16384:16384" ht="72.599999999999994" customHeight="1" x14ac:dyDescent="0.3">
      <c r="B3" s="53"/>
      <c r="H3" s="57"/>
      <c r="XFD3" s="105"/>
    </row>
    <row r="4" spans="2:8 16384:16384" ht="12" customHeight="1" thickBot="1" x14ac:dyDescent="0.35">
      <c r="B4" s="53"/>
      <c r="H4" s="57"/>
      <c r="XFD4" s="105"/>
    </row>
    <row r="5" spans="2:8 16384:16384" ht="28.2" customHeight="1" thickBot="1" x14ac:dyDescent="0.35">
      <c r="B5" s="53"/>
      <c r="C5" s="79" t="s">
        <v>47</v>
      </c>
      <c r="D5" s="80"/>
      <c r="E5" s="80"/>
      <c r="F5" s="80"/>
      <c r="G5" s="81"/>
      <c r="H5" s="57"/>
      <c r="XFD5" s="105"/>
    </row>
    <row r="6" spans="2:8 16384:16384" x14ac:dyDescent="0.3">
      <c r="B6" s="53"/>
      <c r="C6" s="4" t="s">
        <v>1</v>
      </c>
      <c r="D6" s="82" t="s">
        <v>0</v>
      </c>
      <c r="E6" s="83"/>
      <c r="F6" s="83"/>
      <c r="G6" s="84"/>
      <c r="H6" s="57"/>
      <c r="XFD6" s="105"/>
    </row>
    <row r="7" spans="2:8 16384:16384" ht="15" thickBot="1" x14ac:dyDescent="0.35">
      <c r="B7" s="53"/>
      <c r="C7" s="5">
        <v>500</v>
      </c>
      <c r="D7" s="6" t="s">
        <v>4</v>
      </c>
      <c r="E7" s="7">
        <v>5</v>
      </c>
      <c r="F7" s="8" t="s">
        <v>5</v>
      </c>
      <c r="G7" s="9">
        <v>11</v>
      </c>
      <c r="H7" s="57"/>
      <c r="XFD7" s="105"/>
    </row>
    <row r="8" spans="2:8 16384:16384" ht="12" customHeight="1" thickBot="1" x14ac:dyDescent="0.35">
      <c r="B8" s="53"/>
      <c r="H8" s="57"/>
      <c r="XFD8" s="105"/>
    </row>
    <row r="9" spans="2:8 16384:16384" ht="24.6" customHeight="1" thickBot="1" x14ac:dyDescent="0.35">
      <c r="B9" s="53"/>
      <c r="C9" s="85" t="s">
        <v>48</v>
      </c>
      <c r="D9" s="86"/>
      <c r="E9" s="87" t="s">
        <v>52</v>
      </c>
      <c r="F9" s="88"/>
      <c r="G9" s="89"/>
      <c r="H9" s="57"/>
      <c r="XFD9" s="105"/>
    </row>
    <row r="10" spans="2:8 16384:16384" x14ac:dyDescent="0.3">
      <c r="B10" s="53"/>
      <c r="C10" s="10" t="s">
        <v>49</v>
      </c>
      <c r="D10" s="11">
        <v>5000</v>
      </c>
      <c r="E10" s="98" t="s">
        <v>53</v>
      </c>
      <c r="F10" s="99"/>
      <c r="G10" s="12">
        <f>FV($D$17,8,$D$15*-1)</f>
        <v>4154.3642239432711</v>
      </c>
      <c r="H10" s="57"/>
      <c r="XFD10" s="105"/>
    </row>
    <row r="11" spans="2:8 16384:16384" x14ac:dyDescent="0.3">
      <c r="B11" s="53"/>
      <c r="C11" s="13" t="s">
        <v>50</v>
      </c>
      <c r="D11" s="14">
        <f>D10*0.1</f>
        <v>500</v>
      </c>
      <c r="E11" s="100" t="s">
        <v>54</v>
      </c>
      <c r="F11" s="101"/>
      <c r="G11" s="12">
        <f>FV($D$17,3*12,$D$15*-1)</f>
        <v>21854.187011511054</v>
      </c>
      <c r="H11" s="57"/>
      <c r="XFD11" s="105"/>
    </row>
    <row r="12" spans="2:8 16384:16384" ht="15" thickBot="1" x14ac:dyDescent="0.35">
      <c r="B12" s="53"/>
      <c r="C12" s="15" t="s">
        <v>51</v>
      </c>
      <c r="D12" s="16">
        <v>0.01</v>
      </c>
      <c r="E12" s="102" t="s">
        <v>55</v>
      </c>
      <c r="F12" s="103"/>
      <c r="G12" s="17">
        <f>FV($D$17,7*12,$D$15*-1)</f>
        <v>67808.51700380152</v>
      </c>
      <c r="H12" s="57"/>
      <c r="XFD12" s="105"/>
    </row>
    <row r="13" spans="2:8 16384:16384" ht="12" customHeight="1" thickBot="1" x14ac:dyDescent="0.35">
      <c r="B13" s="53"/>
      <c r="H13" s="57"/>
      <c r="XFD13" s="105"/>
    </row>
    <row r="14" spans="2:8 16384:16384" ht="24.6" customHeight="1" thickBot="1" x14ac:dyDescent="0.35">
      <c r="B14" s="53"/>
      <c r="C14" s="91" t="s">
        <v>11</v>
      </c>
      <c r="D14" s="92"/>
      <c r="E14" s="93" t="s">
        <v>45</v>
      </c>
      <c r="F14" s="94"/>
      <c r="G14" s="18" t="s">
        <v>46</v>
      </c>
      <c r="H14" s="57"/>
      <c r="XFD14" s="105"/>
    </row>
    <row r="15" spans="2:8 16384:16384" x14ac:dyDescent="0.3">
      <c r="B15" s="53"/>
      <c r="C15" s="19" t="s">
        <v>2</v>
      </c>
      <c r="D15" s="20">
        <f>C7</f>
        <v>500</v>
      </c>
      <c r="E15" s="21" t="s">
        <v>6</v>
      </c>
      <c r="F15" s="22">
        <f>FV(D17,24,D15*-1)</f>
        <v>13613.813648822608</v>
      </c>
      <c r="G15" s="23">
        <f>F15*D12</f>
        <v>136.13813648822608</v>
      </c>
      <c r="H15" s="57"/>
      <c r="XFD15" s="105"/>
    </row>
    <row r="16" spans="2:8 16384:16384" x14ac:dyDescent="0.3">
      <c r="B16" s="53"/>
      <c r="C16" s="24" t="s">
        <v>3</v>
      </c>
      <c r="D16" s="70" t="str">
        <f>IF(AND(E7="", G7=""), "", IF(AND(E7&gt;0, G7&gt;0), E7 &amp; " anos e " &amp; G7 &amp; " meses", IF(E7&gt;0, E7 &amp; " anos", G7 &amp; " meses")))</f>
        <v>5 anos e 11 meses</v>
      </c>
      <c r="E16" s="25" t="s">
        <v>7</v>
      </c>
      <c r="F16" s="26">
        <f>FV(D17,60,D15*-1)</f>
        <v>41888.456999243819</v>
      </c>
      <c r="G16" s="27">
        <f>F16*D12</f>
        <v>418.88456999243817</v>
      </c>
      <c r="H16" s="57"/>
      <c r="XFD16" s="105"/>
    </row>
    <row r="17" spans="2:11 16384:16384" x14ac:dyDescent="0.3">
      <c r="B17" s="53"/>
      <c r="C17" s="24" t="s">
        <v>13</v>
      </c>
      <c r="D17" s="28">
        <v>1.0789999999999999E-2</v>
      </c>
      <c r="E17" s="29" t="s">
        <v>8</v>
      </c>
      <c r="F17" s="30">
        <f>FV(D17,144,D15*-1)</f>
        <v>170992.67973191006</v>
      </c>
      <c r="G17" s="31">
        <f>F17*D12</f>
        <v>1709.9267973191006</v>
      </c>
      <c r="H17" s="57"/>
      <c r="XFD17" s="105"/>
    </row>
    <row r="18" spans="2:11 16384:16384" x14ac:dyDescent="0.3">
      <c r="B18" s="53"/>
      <c r="C18" s="24" t="s">
        <v>12</v>
      </c>
      <c r="D18" s="32">
        <f>FV(D17,E7*12+G7,D15*-1)</f>
        <v>52943.836499965313</v>
      </c>
      <c r="E18" s="29" t="s">
        <v>9</v>
      </c>
      <c r="F18" s="30">
        <f>FV(D17,240,D15*-1)</f>
        <v>562599.20004854025</v>
      </c>
      <c r="G18" s="31">
        <f>F18*D12</f>
        <v>5625.992000485403</v>
      </c>
      <c r="H18" s="57"/>
      <c r="XFD18" s="105"/>
    </row>
    <row r="19" spans="2:11 16384:16384" ht="15" thickBot="1" x14ac:dyDescent="0.35">
      <c r="B19" s="53"/>
      <c r="C19" s="33" t="s">
        <v>14</v>
      </c>
      <c r="D19" s="34">
        <f>D18*D12</f>
        <v>529.43836499965312</v>
      </c>
      <c r="E19" s="35" t="s">
        <v>10</v>
      </c>
      <c r="F19" s="36">
        <f>FV(D17,360,D15*-1)</f>
        <v>2161084.8275023573</v>
      </c>
      <c r="G19" s="37">
        <f>F19*D12</f>
        <v>21610.848275023574</v>
      </c>
      <c r="H19" s="57"/>
      <c r="XFD19" s="105"/>
    </row>
    <row r="20" spans="2:11 16384:16384" ht="12" customHeight="1" x14ac:dyDescent="0.3">
      <c r="B20" s="53"/>
      <c r="H20" s="57"/>
      <c r="XFD20" s="105"/>
    </row>
    <row r="21" spans="2:11 16384:16384" x14ac:dyDescent="0.3">
      <c r="B21" s="53"/>
      <c r="C21" s="48" t="s">
        <v>56</v>
      </c>
      <c r="D21" s="90" t="s">
        <v>33</v>
      </c>
      <c r="E21" s="90"/>
      <c r="H21" s="57"/>
      <c r="XFD21" s="105"/>
    </row>
    <row r="22" spans="2:11 16384:16384" x14ac:dyDescent="0.3">
      <c r="B22" s="53"/>
      <c r="C22" s="49" t="s">
        <v>57</v>
      </c>
      <c r="D22" s="95">
        <f>C7</f>
        <v>500</v>
      </c>
      <c r="E22" s="95"/>
      <c r="H22" s="57"/>
      <c r="XFD22" s="105"/>
    </row>
    <row r="23" spans="2:11 16384:16384" ht="12" customHeight="1" thickBot="1" x14ac:dyDescent="0.35">
      <c r="B23" s="53"/>
      <c r="H23" s="57"/>
      <c r="XFD23" s="105"/>
    </row>
    <row r="24" spans="2:11 16384:16384" ht="15" thickBot="1" x14ac:dyDescent="0.35">
      <c r="B24" s="53"/>
      <c r="C24" s="38" t="s">
        <v>58</v>
      </c>
      <c r="D24" s="69" t="s">
        <v>59</v>
      </c>
      <c r="E24" s="39" t="s">
        <v>60</v>
      </c>
      <c r="H24" s="57"/>
      <c r="XFD24" s="105"/>
    </row>
    <row r="25" spans="2:11 16384:16384" x14ac:dyDescent="0.3">
      <c r="B25" s="53"/>
      <c r="C25" s="40" t="str">
        <f>Carteira!E6</f>
        <v>DESENVOLVIMENTO</v>
      </c>
      <c r="D25" s="71" cm="1">
        <f t="array" ref="D25">INDEX(Carteira!F:F,MATCH(1,((Carteira!E:E=Investimento!C25)*(Carteira!D:D=Investimento!$D$21)),0))</f>
        <v>0.1</v>
      </c>
      <c r="E25" s="41">
        <f>$D$22*$D25</f>
        <v>50</v>
      </c>
      <c r="H25" s="57"/>
      <c r="XFD25" s="105"/>
    </row>
    <row r="26" spans="2:11 16384:16384" x14ac:dyDescent="0.3">
      <c r="B26" s="53"/>
      <c r="C26" s="42" t="str">
        <f>Carteira!E7</f>
        <v>FOFs</v>
      </c>
      <c r="D26" s="72" cm="1">
        <f t="array" ref="D26">INDEX(Carteira!F:F,MATCH(1,((Carteira!E:E=Investimento!C26)*(Carteira!D:D=Investimento!$D$21)),0))</f>
        <v>0.05</v>
      </c>
      <c r="E26" s="43">
        <f t="shared" ref="E26:E29" si="0">$D$22*$D26</f>
        <v>25</v>
      </c>
      <c r="H26" s="57"/>
      <c r="XFD26" s="105"/>
    </row>
    <row r="27" spans="2:11 16384:16384" x14ac:dyDescent="0.3">
      <c r="B27" s="53"/>
      <c r="C27" s="42" t="str">
        <f>Carteira!E8</f>
        <v>HÍBRIDOS</v>
      </c>
      <c r="D27" s="72" cm="1">
        <f t="array" ref="D27">INDEX(Carteira!F:F,MATCH(1,((Carteira!E:E=Investimento!C27)*(Carteira!D:D=Investimento!$D$21)),0))</f>
        <v>0.08</v>
      </c>
      <c r="E27" s="43">
        <f t="shared" si="0"/>
        <v>40</v>
      </c>
      <c r="H27" s="57"/>
      <c r="XFD27" s="105"/>
    </row>
    <row r="28" spans="2:11 16384:16384" x14ac:dyDescent="0.3">
      <c r="B28" s="53"/>
      <c r="C28" s="42" t="str">
        <f>Carteira!E9</f>
        <v>HOTELARIAS</v>
      </c>
      <c r="D28" s="72" cm="1">
        <f t="array" ref="D28">INDEX(Carteira!F:F,MATCH(1,((Carteira!E:E=Investimento!C28)*(Carteira!D:D=Investimento!$D$21)),0))</f>
        <v>0.1</v>
      </c>
      <c r="E28" s="43">
        <f t="shared" si="0"/>
        <v>50</v>
      </c>
      <c r="H28" s="57"/>
      <c r="XFD28" s="105"/>
    </row>
    <row r="29" spans="2:11 16384:16384" x14ac:dyDescent="0.3">
      <c r="B29" s="53"/>
      <c r="C29" s="42" t="str">
        <f>Carteira!E10</f>
        <v>PAPEL</v>
      </c>
      <c r="D29" s="72" cm="1">
        <f t="array" ref="D29">INDEX(Carteira!F:F,MATCH(1,((Carteira!E:E=Investimento!C29)*(Carteira!D:D=Investimento!$D$21)),0))</f>
        <v>0.32</v>
      </c>
      <c r="E29" s="43">
        <f t="shared" si="0"/>
        <v>160</v>
      </c>
      <c r="H29" s="57"/>
      <c r="XFD29" s="105"/>
    </row>
    <row r="30" spans="2:11 16384:16384" ht="15" thickBot="1" x14ac:dyDescent="0.35">
      <c r="B30" s="53"/>
      <c r="C30" s="44" t="str">
        <f>Carteira!E11</f>
        <v>TIJOLO</v>
      </c>
      <c r="D30" s="72" cm="1">
        <f t="array" ref="D30">INDEX(Carteira!F:F,MATCH(1,((Carteira!E:E=Investimento!C30)*(Carteira!D:D=Investimento!$D$21)),0))</f>
        <v>0.35</v>
      </c>
      <c r="E30" s="45">
        <f>$D$22*$D30</f>
        <v>175</v>
      </c>
      <c r="H30" s="57"/>
      <c r="K30" s="46"/>
      <c r="XFD30" s="105"/>
    </row>
    <row r="31" spans="2:11 16384:16384" ht="15" thickBot="1" x14ac:dyDescent="0.35">
      <c r="B31" s="53"/>
      <c r="C31" s="96" t="s">
        <v>61</v>
      </c>
      <c r="D31" s="97"/>
      <c r="E31" s="47">
        <f>SUM(E25:E30)</f>
        <v>500</v>
      </c>
      <c r="H31" s="57"/>
      <c r="XFD31" s="105"/>
    </row>
    <row r="32" spans="2:11 16384:16384" ht="12" customHeight="1" x14ac:dyDescent="0.3">
      <c r="B32" s="53"/>
      <c r="H32" s="57"/>
      <c r="XFD32" s="105"/>
    </row>
    <row r="33" spans="2:8 16384:16384" x14ac:dyDescent="0.3">
      <c r="B33" s="53"/>
      <c r="H33" s="57"/>
      <c r="XFD33" s="105"/>
    </row>
    <row r="34" spans="2:8 16384:16384" x14ac:dyDescent="0.3">
      <c r="B34" s="53"/>
      <c r="H34" s="57"/>
      <c r="XFD34" s="105"/>
    </row>
    <row r="35" spans="2:8 16384:16384" x14ac:dyDescent="0.3">
      <c r="B35" s="53"/>
      <c r="H35" s="57"/>
      <c r="XFD35" s="105"/>
    </row>
    <row r="36" spans="2:8 16384:16384" x14ac:dyDescent="0.3">
      <c r="B36" s="53"/>
      <c r="H36" s="57"/>
      <c r="XFD36" s="105"/>
    </row>
    <row r="37" spans="2:8 16384:16384" x14ac:dyDescent="0.3">
      <c r="B37" s="53"/>
      <c r="H37" s="57"/>
      <c r="XFD37" s="105"/>
    </row>
    <row r="38" spans="2:8 16384:16384" x14ac:dyDescent="0.3">
      <c r="B38" s="53"/>
      <c r="H38" s="57"/>
      <c r="XFD38" s="105"/>
    </row>
    <row r="39" spans="2:8 16384:16384" x14ac:dyDescent="0.3">
      <c r="B39" s="53"/>
      <c r="H39" s="57"/>
      <c r="XFD39" s="105"/>
    </row>
    <row r="40" spans="2:8 16384:16384" x14ac:dyDescent="0.3">
      <c r="B40" s="53"/>
      <c r="H40" s="57"/>
      <c r="XFD40" s="105"/>
    </row>
    <row r="41" spans="2:8 16384:16384" x14ac:dyDescent="0.3">
      <c r="B41" s="53"/>
      <c r="H41" s="57"/>
      <c r="XFD41" s="105"/>
    </row>
    <row r="42" spans="2:8 16384:16384" x14ac:dyDescent="0.3">
      <c r="B42" s="53"/>
      <c r="H42" s="57"/>
      <c r="XFD42" s="105"/>
    </row>
    <row r="43" spans="2:8 16384:16384" x14ac:dyDescent="0.3">
      <c r="B43" s="53"/>
      <c r="H43" s="57"/>
      <c r="XFD43" s="105"/>
    </row>
    <row r="44" spans="2:8 16384:16384" x14ac:dyDescent="0.3">
      <c r="B44" s="53"/>
      <c r="H44" s="57"/>
      <c r="XFD44" s="105"/>
    </row>
    <row r="45" spans="2:8 16384:16384" x14ac:dyDescent="0.3">
      <c r="B45" s="53"/>
      <c r="H45" s="57"/>
      <c r="XFD45" s="105"/>
    </row>
    <row r="46" spans="2:8 16384:16384" x14ac:dyDescent="0.3">
      <c r="B46" s="53"/>
      <c r="H46" s="57"/>
      <c r="XFD46" s="105"/>
    </row>
    <row r="47" spans="2:8 16384:16384" x14ac:dyDescent="0.3">
      <c r="B47" s="53"/>
      <c r="H47" s="57"/>
      <c r="XFD47" s="105"/>
    </row>
    <row r="48" spans="2:8 16384:16384" ht="15" thickBot="1" x14ac:dyDescent="0.35">
      <c r="B48" s="54"/>
      <c r="C48" s="55"/>
      <c r="D48" s="55"/>
      <c r="E48" s="55"/>
      <c r="F48" s="55"/>
      <c r="G48" s="55"/>
      <c r="H48" s="56"/>
      <c r="XFD48" s="105"/>
    </row>
  </sheetData>
  <sheetProtection algorithmName="SHA-512" hashValue="lW9f3fgharrMO8p2WWWh78XO6gwg0khFwgzuCrJN+azxNUxByByR20iicy3QgAC8Xp6pbFJkiAkUHmsHPLb+tg==" saltValue="yCnS69Njk5NAFfaFd+vj8A==" spinCount="100000" sheet="1" objects="1" scenarios="1"/>
  <mergeCells count="12">
    <mergeCell ref="D22:E22"/>
    <mergeCell ref="C31:D31"/>
    <mergeCell ref="E10:F10"/>
    <mergeCell ref="E11:F11"/>
    <mergeCell ref="E12:F12"/>
    <mergeCell ref="C5:G5"/>
    <mergeCell ref="D6:G6"/>
    <mergeCell ref="C9:D9"/>
    <mergeCell ref="E9:G9"/>
    <mergeCell ref="D21:E21"/>
    <mergeCell ref="C14:D14"/>
    <mergeCell ref="E14:F14"/>
  </mergeCells>
  <dataValidations count="3">
    <dataValidation allowBlank="1" showInputMessage="1" showErrorMessage="1" promptTitle="Digite número inteiro para 'Mês'" prompt="Exemplo:_x000a_Se deseja investir por 12 meses, digite 12 na célula E6 ou apenas 12 nessa célula._x000a_Se deseja investir por 18 meses, digite 12 na célula E6 e 6 meses nessa célula ou apenas 18 nessa célula." sqref="G7" xr:uid="{5F2D8E97-3B59-4396-8419-A5920C6B1F0F}"/>
    <dataValidation allowBlank="1" showInputMessage="1" showErrorMessage="1" promptTitle="Digite número inteiro para 'Ano'" prompt="Exemplo:_x000a_Se deseja investir por 1 ano, digite 1._x000a_Se deseja investir por 5 anos, digite 5." sqref="E7" xr:uid="{5F4B1DE3-3832-44F0-B378-9E16D2B03241}"/>
    <dataValidation allowBlank="1" showInputMessage="1" showErrorMessage="1" promptTitle="Digite quanto deseja investir" prompt="Pode digitar qualquer valor incluindo centavos se desejar!" sqref="C7" xr:uid="{7B89F9D8-538E-4412-8818-52775AC8AF9A}"/>
  </dataValidations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484A1C-5936-445C-B474-92AF5DFA5371}">
          <x14:formula1>
            <xm:f>Carteira!$I$6:$I$8</xm:f>
          </x14:formula1>
          <xm:sqref>D21:E21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5CE5-CC3D-4A4B-9D25-9BFA6A86DC37}">
  <dimension ref="B1:I25"/>
  <sheetViews>
    <sheetView showGridLines="0" showRowColHeaders="0" workbookViewId="0"/>
  </sheetViews>
  <sheetFormatPr defaultRowHeight="14.4" x14ac:dyDescent="0.3"/>
  <cols>
    <col min="1" max="2" width="2.33203125" style="58" customWidth="1"/>
    <col min="3" max="3" width="31.5546875" style="58" bestFit="1" customWidth="1"/>
    <col min="4" max="4" width="14" style="2" bestFit="1" customWidth="1"/>
    <col min="5" max="5" width="17.6640625" style="2" bestFit="1" customWidth="1"/>
    <col min="6" max="6" width="4.5546875" style="2" bestFit="1" customWidth="1"/>
    <col min="7" max="8" width="2.33203125" style="2" customWidth="1"/>
    <col min="9" max="9" width="14" style="58" hidden="1" customWidth="1"/>
    <col min="10" max="16384" width="8.88671875" style="58"/>
  </cols>
  <sheetData>
    <row r="1" spans="2:9" ht="12" customHeight="1" thickBot="1" x14ac:dyDescent="0.35"/>
    <row r="2" spans="2:9" ht="12" customHeight="1" x14ac:dyDescent="0.3">
      <c r="B2" s="62"/>
      <c r="C2" s="73"/>
      <c r="D2" s="1"/>
      <c r="E2" s="1"/>
      <c r="F2" s="1"/>
      <c r="G2" s="74"/>
    </row>
    <row r="3" spans="2:9" x14ac:dyDescent="0.3">
      <c r="B3" s="64"/>
      <c r="C3" s="104" t="s">
        <v>62</v>
      </c>
      <c r="D3" s="104"/>
      <c r="E3" s="104" t="str">
        <f>Investimento!D21</f>
        <v>MODERADO</v>
      </c>
      <c r="F3" s="104"/>
      <c r="G3" s="75"/>
    </row>
    <row r="4" spans="2:9" ht="15" thickBot="1" x14ac:dyDescent="0.35">
      <c r="B4" s="64"/>
      <c r="G4" s="75"/>
    </row>
    <row r="5" spans="2:9" ht="15" thickBot="1" x14ac:dyDescent="0.35">
      <c r="B5" s="64"/>
      <c r="C5" s="59" t="s">
        <v>15</v>
      </c>
      <c r="D5" s="60" t="s">
        <v>16</v>
      </c>
      <c r="E5" s="60" t="s">
        <v>17</v>
      </c>
      <c r="F5" s="61" t="s">
        <v>18</v>
      </c>
      <c r="G5" s="76"/>
      <c r="H5" s="58"/>
      <c r="I5" s="58" t="s">
        <v>16</v>
      </c>
    </row>
    <row r="6" spans="2:9" x14ac:dyDescent="0.3">
      <c r="B6" s="64"/>
      <c r="C6" s="62" t="s">
        <v>43</v>
      </c>
      <c r="D6" s="1" t="s">
        <v>63</v>
      </c>
      <c r="E6" s="1" t="s">
        <v>29</v>
      </c>
      <c r="F6" s="63">
        <v>0.2</v>
      </c>
      <c r="G6" s="76"/>
      <c r="H6" s="58"/>
      <c r="I6" s="58" t="s">
        <v>63</v>
      </c>
    </row>
    <row r="7" spans="2:9" x14ac:dyDescent="0.3">
      <c r="B7" s="64"/>
      <c r="C7" s="64" t="s">
        <v>42</v>
      </c>
      <c r="D7" s="2" t="s">
        <v>63</v>
      </c>
      <c r="E7" s="2" t="s">
        <v>27</v>
      </c>
      <c r="F7" s="65">
        <v>0.05</v>
      </c>
      <c r="G7" s="76"/>
      <c r="H7" s="58"/>
      <c r="I7" s="58" t="s">
        <v>20</v>
      </c>
    </row>
    <row r="8" spans="2:9" x14ac:dyDescent="0.3">
      <c r="B8" s="64"/>
      <c r="C8" s="64" t="s">
        <v>41</v>
      </c>
      <c r="D8" s="2" t="s">
        <v>63</v>
      </c>
      <c r="E8" s="2" t="s">
        <v>25</v>
      </c>
      <c r="F8" s="65">
        <v>0.05</v>
      </c>
      <c r="G8" s="76"/>
      <c r="H8" s="58"/>
      <c r="I8" s="58" t="s">
        <v>33</v>
      </c>
    </row>
    <row r="9" spans="2:9" x14ac:dyDescent="0.3">
      <c r="B9" s="64"/>
      <c r="C9" s="64" t="s">
        <v>44</v>
      </c>
      <c r="D9" s="2" t="s">
        <v>63</v>
      </c>
      <c r="E9" s="2" t="s">
        <v>31</v>
      </c>
      <c r="F9" s="65">
        <v>0.1</v>
      </c>
      <c r="G9" s="76"/>
      <c r="H9" s="58"/>
    </row>
    <row r="10" spans="2:9" x14ac:dyDescent="0.3">
      <c r="B10" s="64"/>
      <c r="C10" s="64" t="s">
        <v>39</v>
      </c>
      <c r="D10" s="2" t="s">
        <v>63</v>
      </c>
      <c r="E10" s="2" t="s">
        <v>21</v>
      </c>
      <c r="F10" s="65">
        <v>0.5</v>
      </c>
      <c r="G10" s="76"/>
      <c r="H10" s="58"/>
    </row>
    <row r="11" spans="2:9" ht="15" thickBot="1" x14ac:dyDescent="0.35">
      <c r="B11" s="64"/>
      <c r="C11" s="66" t="s">
        <v>40</v>
      </c>
      <c r="D11" s="67" t="s">
        <v>63</v>
      </c>
      <c r="E11" s="67" t="s">
        <v>23</v>
      </c>
      <c r="F11" s="68">
        <v>0.1</v>
      </c>
      <c r="G11" s="76"/>
      <c r="H11" s="58"/>
    </row>
    <row r="12" spans="2:9" x14ac:dyDescent="0.3">
      <c r="B12" s="64"/>
      <c r="C12" s="62" t="s">
        <v>28</v>
      </c>
      <c r="D12" s="1" t="s">
        <v>20</v>
      </c>
      <c r="E12" s="1" t="s">
        <v>29</v>
      </c>
      <c r="F12" s="63">
        <v>0</v>
      </c>
      <c r="G12" s="76"/>
      <c r="H12" s="58"/>
    </row>
    <row r="13" spans="2:9" x14ac:dyDescent="0.3">
      <c r="B13" s="64"/>
      <c r="C13" s="64" t="s">
        <v>26</v>
      </c>
      <c r="D13" s="2" t="s">
        <v>20</v>
      </c>
      <c r="E13" s="2" t="s">
        <v>27</v>
      </c>
      <c r="F13" s="65">
        <v>0.1</v>
      </c>
      <c r="G13" s="76"/>
      <c r="H13" s="58"/>
    </row>
    <row r="14" spans="2:9" x14ac:dyDescent="0.3">
      <c r="B14" s="64"/>
      <c r="C14" s="64" t="s">
        <v>24</v>
      </c>
      <c r="D14" s="2" t="s">
        <v>20</v>
      </c>
      <c r="E14" s="2" t="s">
        <v>25</v>
      </c>
      <c r="F14" s="65">
        <v>0.1</v>
      </c>
      <c r="G14" s="76"/>
      <c r="H14" s="58"/>
    </row>
    <row r="15" spans="2:9" x14ac:dyDescent="0.3">
      <c r="B15" s="64"/>
      <c r="C15" s="64" t="s">
        <v>30</v>
      </c>
      <c r="D15" s="2" t="s">
        <v>20</v>
      </c>
      <c r="E15" s="2" t="s">
        <v>31</v>
      </c>
      <c r="F15" s="65">
        <v>0</v>
      </c>
      <c r="G15" s="76"/>
      <c r="H15" s="58"/>
    </row>
    <row r="16" spans="2:9" x14ac:dyDescent="0.3">
      <c r="B16" s="64"/>
      <c r="C16" s="64" t="s">
        <v>19</v>
      </c>
      <c r="D16" s="2" t="s">
        <v>20</v>
      </c>
      <c r="E16" s="2" t="s">
        <v>21</v>
      </c>
      <c r="F16" s="65">
        <v>0.3</v>
      </c>
      <c r="G16" s="76"/>
      <c r="H16" s="58"/>
    </row>
    <row r="17" spans="2:8" ht="15" thickBot="1" x14ac:dyDescent="0.35">
      <c r="B17" s="64"/>
      <c r="C17" s="66" t="s">
        <v>22</v>
      </c>
      <c r="D17" s="67" t="s">
        <v>20</v>
      </c>
      <c r="E17" s="67" t="s">
        <v>23</v>
      </c>
      <c r="F17" s="68">
        <v>0.5</v>
      </c>
      <c r="G17" s="76"/>
      <c r="H17" s="58"/>
    </row>
    <row r="18" spans="2:8" x14ac:dyDescent="0.3">
      <c r="B18" s="64"/>
      <c r="C18" s="62" t="s">
        <v>37</v>
      </c>
      <c r="D18" s="1" t="s">
        <v>33</v>
      </c>
      <c r="E18" s="1" t="s">
        <v>29</v>
      </c>
      <c r="F18" s="63">
        <v>0.1</v>
      </c>
      <c r="G18" s="76"/>
      <c r="H18" s="58"/>
    </row>
    <row r="19" spans="2:8" x14ac:dyDescent="0.3">
      <c r="B19" s="64"/>
      <c r="C19" s="64" t="s">
        <v>36</v>
      </c>
      <c r="D19" s="2" t="s">
        <v>33</v>
      </c>
      <c r="E19" s="2" t="s">
        <v>27</v>
      </c>
      <c r="F19" s="65">
        <v>0.05</v>
      </c>
      <c r="G19" s="76"/>
      <c r="H19" s="58"/>
    </row>
    <row r="20" spans="2:8" x14ac:dyDescent="0.3">
      <c r="B20" s="64"/>
      <c r="C20" s="64" t="s">
        <v>35</v>
      </c>
      <c r="D20" s="2" t="s">
        <v>33</v>
      </c>
      <c r="E20" s="2" t="s">
        <v>25</v>
      </c>
      <c r="F20" s="65">
        <v>0.08</v>
      </c>
      <c r="G20" s="76"/>
      <c r="H20" s="58"/>
    </row>
    <row r="21" spans="2:8" x14ac:dyDescent="0.3">
      <c r="B21" s="64"/>
      <c r="C21" s="64" t="s">
        <v>38</v>
      </c>
      <c r="D21" s="2" t="s">
        <v>33</v>
      </c>
      <c r="E21" s="2" t="s">
        <v>31</v>
      </c>
      <c r="F21" s="65">
        <v>0.1</v>
      </c>
      <c r="G21" s="76"/>
      <c r="H21" s="58"/>
    </row>
    <row r="22" spans="2:8" x14ac:dyDescent="0.3">
      <c r="B22" s="64"/>
      <c r="C22" s="64" t="s">
        <v>32</v>
      </c>
      <c r="D22" s="2" t="s">
        <v>33</v>
      </c>
      <c r="E22" s="2" t="s">
        <v>21</v>
      </c>
      <c r="F22" s="65">
        <v>0.32</v>
      </c>
      <c r="G22" s="76"/>
      <c r="H22" s="58"/>
    </row>
    <row r="23" spans="2:8" ht="15" thickBot="1" x14ac:dyDescent="0.35">
      <c r="B23" s="64"/>
      <c r="C23" s="66" t="s">
        <v>34</v>
      </c>
      <c r="D23" s="67" t="s">
        <v>33</v>
      </c>
      <c r="E23" s="67" t="s">
        <v>23</v>
      </c>
      <c r="F23" s="68">
        <v>0.35</v>
      </c>
      <c r="G23" s="76"/>
      <c r="H23" s="58"/>
    </row>
    <row r="24" spans="2:8" ht="12" customHeight="1" thickBot="1" x14ac:dyDescent="0.35">
      <c r="B24" s="66"/>
      <c r="C24" s="77"/>
      <c r="D24" s="67"/>
      <c r="E24" s="67"/>
      <c r="F24" s="67"/>
      <c r="G24" s="78"/>
    </row>
    <row r="25" spans="2:8" ht="12" customHeight="1" x14ac:dyDescent="0.3"/>
  </sheetData>
  <mergeCells count="2">
    <mergeCell ref="E3:F3"/>
    <mergeCell ref="C3:D3"/>
  </mergeCells>
  <conditionalFormatting sqref="D6:D23">
    <cfRule type="expression" dxfId="0" priority="1">
      <formula>$D6=$E$3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Investimento</vt:lpstr>
      <vt:lpstr>Carteira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Angélica Kadja</dc:creator>
  <cp:keywords>K&amp;D</cp:keywords>
  <cp:lastModifiedBy>Angélica Kadja</cp:lastModifiedBy>
  <dcterms:created xsi:type="dcterms:W3CDTF">2025-06-13T14:47:44Z</dcterms:created>
  <dcterms:modified xsi:type="dcterms:W3CDTF">2025-06-18T00:19:27Z</dcterms:modified>
</cp:coreProperties>
</file>