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updateLinks="always" defaultThemeVersion="124226"/>
  <xr:revisionPtr revIDLastSave="0" documentId="13_ncr:1_{6FC9F05E-CF82-4AFA-9415-7794CC8C47E6}" xr6:coauthVersionLast="45" xr6:coauthVersionMax="47" xr10:uidLastSave="{00000000-0000-0000-0000-000000000000}"/>
  <bookViews>
    <workbookView xWindow="-110" yWindow="-110" windowWidth="19420" windowHeight="10420" tabRatio="861" firstSheet="3" activeTab="3" xr2:uid="{00000000-000D-0000-FFFF-FFFF00000000}"/>
  </bookViews>
  <sheets>
    <sheet name="Methodology" sheetId="8" state="hidden" r:id="rId1"/>
    <sheet name="Scoping" sheetId="7" r:id="rId2"/>
    <sheet name="Threat Modeling" sheetId="17" r:id="rId3"/>
    <sheet name="Control Assessment" sheetId="2" r:id="rId4"/>
    <sheet name="Risk Evaluation" sheetId="6" state="hidden" r:id="rId5"/>
    <sheet name="Risk Score Cal" sheetId="20" state="hidden" r:id="rId6"/>
    <sheet name="Ref2" sheetId="19" state="hidden" r:id="rId7"/>
    <sheet name="Ref" sheetId="3" state="hidden" r:id="rId8"/>
  </sheets>
  <externalReferences>
    <externalReference r:id="rId9"/>
  </externalReferences>
  <definedNames>
    <definedName name="_xlnm._FilterDatabase" localSheetId="3" hidden="1">'Control Assessment'!$A$9:$J$85</definedName>
    <definedName name="_xlnm._FilterDatabase" localSheetId="4" hidden="1">'Risk Evaluation'!$A$5:$Q$118</definedName>
    <definedName name="_Toc519709010" localSheetId="1">Scoping!#REF!</definedName>
    <definedName name="Type_Project">'[1]Risk Tables'!$O$4:$O$9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 i="20" l="1"/>
  <c r="E25" i="20"/>
  <c r="E24" i="20"/>
  <c r="K14" i="20" s="1"/>
  <c r="E23" i="20"/>
  <c r="L14" i="20" s="1"/>
  <c r="E22" i="20"/>
  <c r="E21" i="20"/>
  <c r="I13" i="20" s="1"/>
  <c r="E20" i="20"/>
  <c r="E19" i="20"/>
  <c r="K13" i="20" s="1"/>
  <c r="E18" i="20"/>
  <c r="E17" i="20"/>
  <c r="M13" i="20" s="1"/>
  <c r="E16" i="20"/>
  <c r="E15" i="20"/>
  <c r="J12" i="20" s="1"/>
  <c r="M14" i="20"/>
  <c r="J14" i="20"/>
  <c r="I14" i="20"/>
  <c r="E14" i="20"/>
  <c r="K12" i="20" s="1"/>
  <c r="L13" i="20"/>
  <c r="J13" i="20"/>
  <c r="E13" i="20"/>
  <c r="L12" i="20" s="1"/>
  <c r="I12" i="20"/>
  <c r="E12" i="20"/>
  <c r="M12" i="20" s="1"/>
  <c r="E11" i="20"/>
  <c r="I11" i="20" s="1"/>
  <c r="J10" i="20"/>
  <c r="E10" i="20"/>
  <c r="J11" i="20" s="1"/>
  <c r="E9" i="20"/>
  <c r="K11" i="20" s="1"/>
  <c r="E8" i="20"/>
  <c r="L11" i="20" s="1"/>
  <c r="E7" i="20"/>
  <c r="M11" i="20" s="1"/>
  <c r="E6" i="20"/>
  <c r="I10" i="20" s="1"/>
  <c r="E5" i="20"/>
  <c r="E4" i="20"/>
  <c r="K10" i="20" s="1"/>
  <c r="E3" i="20"/>
  <c r="L10" i="20" s="1"/>
  <c r="E2" i="20"/>
  <c r="M10" i="20" s="1"/>
  <c r="D10" i="7" l="1"/>
  <c r="D11" i="7"/>
  <c r="D12" i="7"/>
  <c r="D13" i="7"/>
  <c r="D14" i="7"/>
  <c r="D15" i="7"/>
  <c r="D16" i="7"/>
  <c r="D17" i="7"/>
  <c r="D18" i="7"/>
  <c r="D19" i="7"/>
  <c r="D20" i="7"/>
  <c r="D21" i="7"/>
  <c r="D9" i="7"/>
  <c r="D39" i="17"/>
  <c r="D40" i="17"/>
  <c r="D37" i="17"/>
  <c r="D32" i="17"/>
  <c r="D31" i="17"/>
  <c r="D24" i="17"/>
  <c r="D17" i="17"/>
  <c r="D50" i="17" l="1"/>
  <c r="D51" i="17"/>
  <c r="D53" i="17"/>
  <c r="D54" i="17"/>
  <c r="D55" i="17"/>
  <c r="D49" i="17"/>
  <c r="D43" i="17"/>
  <c r="D44" i="17"/>
  <c r="D46" i="17"/>
  <c r="D47" i="17"/>
  <c r="D48" i="17"/>
  <c r="D42" i="17"/>
  <c r="E35" i="17"/>
  <c r="D33" i="17"/>
  <c r="D34" i="17"/>
  <c r="D30" i="17"/>
  <c r="D22" i="17"/>
  <c r="D23" i="17"/>
  <c r="D25" i="17"/>
  <c r="D26" i="17"/>
  <c r="D27" i="17"/>
  <c r="D21" i="17"/>
  <c r="D15" i="17"/>
  <c r="D16" i="17"/>
  <c r="D18" i="17"/>
  <c r="D19" i="17"/>
  <c r="D20" i="17"/>
  <c r="D14" i="17"/>
  <c r="C71" i="6" l="1"/>
  <c r="C75" i="6"/>
  <c r="C68" i="6"/>
  <c r="C72" i="6"/>
  <c r="D72" i="6" s="1"/>
  <c r="C76" i="6"/>
  <c r="C69" i="6"/>
  <c r="C73" i="6"/>
  <c r="D73" i="6" s="1"/>
  <c r="C77" i="6"/>
  <c r="D77" i="6" s="1"/>
  <c r="C70" i="6"/>
  <c r="C74" i="6"/>
  <c r="C67" i="6"/>
  <c r="D69" i="6"/>
  <c r="E14" i="17"/>
  <c r="E28" i="17"/>
  <c r="E49" i="17"/>
  <c r="D70" i="6"/>
  <c r="D74" i="6"/>
  <c r="E42" i="17"/>
  <c r="D67" i="6"/>
  <c r="D71" i="6"/>
  <c r="D75" i="6"/>
  <c r="E21" i="17"/>
  <c r="D68" i="6"/>
  <c r="D76" i="6"/>
  <c r="E6" i="6"/>
  <c r="C26" i="6" l="1"/>
  <c r="D26" i="6" s="1"/>
  <c r="C30" i="6"/>
  <c r="D30" i="6" s="1"/>
  <c r="C34" i="6"/>
  <c r="D34" i="6" s="1"/>
  <c r="C27" i="6"/>
  <c r="D27" i="6" s="1"/>
  <c r="C31" i="6"/>
  <c r="D31" i="6" s="1"/>
  <c r="C35" i="6"/>
  <c r="D35" i="6" s="1"/>
  <c r="C28" i="6"/>
  <c r="D28" i="6" s="1"/>
  <c r="C32" i="6"/>
  <c r="D32" i="6" s="1"/>
  <c r="C36" i="6"/>
  <c r="D36" i="6" s="1"/>
  <c r="C29" i="6"/>
  <c r="D29" i="6" s="1"/>
  <c r="C33" i="6"/>
  <c r="D33" i="6" s="1"/>
  <c r="C25" i="6"/>
  <c r="D25" i="6" s="1"/>
  <c r="C7" i="6"/>
  <c r="D7" i="6" s="1"/>
  <c r="C11" i="6"/>
  <c r="C15" i="6"/>
  <c r="C19" i="6"/>
  <c r="C23" i="6"/>
  <c r="D23" i="6" s="1"/>
  <c r="C8" i="6"/>
  <c r="C12" i="6"/>
  <c r="C16" i="6"/>
  <c r="C20" i="6"/>
  <c r="C24" i="6"/>
  <c r="D24" i="6" s="1"/>
  <c r="C9" i="6"/>
  <c r="C13" i="6"/>
  <c r="C17" i="6"/>
  <c r="C21" i="6"/>
  <c r="C6" i="6"/>
  <c r="D6" i="6" s="1"/>
  <c r="C10" i="6"/>
  <c r="C14" i="6"/>
  <c r="C18" i="6"/>
  <c r="C22" i="6"/>
  <c r="C107" i="6"/>
  <c r="D107" i="6" s="1"/>
  <c r="C111" i="6"/>
  <c r="D111" i="6" s="1"/>
  <c r="C115" i="6"/>
  <c r="D115" i="6" s="1"/>
  <c r="C99" i="6"/>
  <c r="D99" i="6" s="1"/>
  <c r="C103" i="6"/>
  <c r="D103" i="6" s="1"/>
  <c r="C98" i="6"/>
  <c r="D98" i="6" s="1"/>
  <c r="C108" i="6"/>
  <c r="D108" i="6" s="1"/>
  <c r="C112" i="6"/>
  <c r="D112" i="6" s="1"/>
  <c r="C116" i="6"/>
  <c r="D116" i="6" s="1"/>
  <c r="C100" i="6"/>
  <c r="D100" i="6" s="1"/>
  <c r="C104" i="6"/>
  <c r="D104" i="6" s="1"/>
  <c r="C109" i="6"/>
  <c r="D109" i="6" s="1"/>
  <c r="C113" i="6"/>
  <c r="D113" i="6" s="1"/>
  <c r="C117" i="6"/>
  <c r="D117" i="6" s="1"/>
  <c r="C101" i="6"/>
  <c r="D101" i="6" s="1"/>
  <c r="C105" i="6"/>
  <c r="D105" i="6" s="1"/>
  <c r="C110" i="6"/>
  <c r="D110" i="6" s="1"/>
  <c r="C114" i="6"/>
  <c r="D114" i="6" s="1"/>
  <c r="C118" i="6"/>
  <c r="D118" i="6" s="1"/>
  <c r="C102" i="6"/>
  <c r="D102" i="6" s="1"/>
  <c r="C106" i="6"/>
  <c r="D106" i="6" s="1"/>
  <c r="C82" i="6"/>
  <c r="D82" i="6" s="1"/>
  <c r="C86" i="6"/>
  <c r="D86" i="6" s="1"/>
  <c r="C90" i="6"/>
  <c r="D90" i="6" s="1"/>
  <c r="C94" i="6"/>
  <c r="D94" i="6" s="1"/>
  <c r="C78" i="6"/>
  <c r="D78" i="6" s="1"/>
  <c r="C84" i="6"/>
  <c r="D84" i="6" s="1"/>
  <c r="C92" i="6"/>
  <c r="D92" i="6" s="1"/>
  <c r="C81" i="6"/>
  <c r="D81" i="6" s="1"/>
  <c r="C89" i="6"/>
  <c r="D89" i="6" s="1"/>
  <c r="C79" i="6"/>
  <c r="D79" i="6" s="1"/>
  <c r="C83" i="6"/>
  <c r="D83" i="6" s="1"/>
  <c r="C87" i="6"/>
  <c r="D87" i="6" s="1"/>
  <c r="C91" i="6"/>
  <c r="D91" i="6" s="1"/>
  <c r="C95" i="6"/>
  <c r="D95" i="6" s="1"/>
  <c r="C80" i="6"/>
  <c r="D80" i="6" s="1"/>
  <c r="C88" i="6"/>
  <c r="D88" i="6" s="1"/>
  <c r="C96" i="6"/>
  <c r="D96" i="6" s="1"/>
  <c r="C85" i="6"/>
  <c r="D85" i="6" s="1"/>
  <c r="C93" i="6"/>
  <c r="D93" i="6" s="1"/>
  <c r="C97" i="6"/>
  <c r="D97" i="6" s="1"/>
  <c r="C38" i="6"/>
  <c r="D38" i="6" s="1"/>
  <c r="C42" i="6"/>
  <c r="D42" i="6" s="1"/>
  <c r="C46" i="6"/>
  <c r="D46" i="6" s="1"/>
  <c r="C50" i="6"/>
  <c r="D50" i="6" s="1"/>
  <c r="C54" i="6"/>
  <c r="D54" i="6" s="1"/>
  <c r="C58" i="6"/>
  <c r="D58" i="6" s="1"/>
  <c r="C62" i="6"/>
  <c r="D62" i="6" s="1"/>
  <c r="C66" i="6"/>
  <c r="D66" i="6" s="1"/>
  <c r="C40" i="6"/>
  <c r="D40" i="6" s="1"/>
  <c r="C52" i="6"/>
  <c r="D52" i="6" s="1"/>
  <c r="C64" i="6"/>
  <c r="D64" i="6" s="1"/>
  <c r="C45" i="6"/>
  <c r="D45" i="6" s="1"/>
  <c r="C53" i="6"/>
  <c r="D53" i="6" s="1"/>
  <c r="C61" i="6"/>
  <c r="D61" i="6" s="1"/>
  <c r="C39" i="6"/>
  <c r="D39" i="6" s="1"/>
  <c r="C43" i="6"/>
  <c r="D43" i="6" s="1"/>
  <c r="C47" i="6"/>
  <c r="D47" i="6" s="1"/>
  <c r="C51" i="6"/>
  <c r="D51" i="6" s="1"/>
  <c r="C55" i="6"/>
  <c r="D55" i="6" s="1"/>
  <c r="C59" i="6"/>
  <c r="D59" i="6" s="1"/>
  <c r="C63" i="6"/>
  <c r="D63" i="6" s="1"/>
  <c r="C37" i="6"/>
  <c r="D37" i="6" s="1"/>
  <c r="C44" i="6"/>
  <c r="D44" i="6" s="1"/>
  <c r="C48" i="6"/>
  <c r="D48" i="6" s="1"/>
  <c r="C56" i="6"/>
  <c r="D56" i="6" s="1"/>
  <c r="C60" i="6"/>
  <c r="D60" i="6" s="1"/>
  <c r="C41" i="6"/>
  <c r="D41" i="6" s="1"/>
  <c r="C49" i="6"/>
  <c r="D49" i="6" s="1"/>
  <c r="C57" i="6"/>
  <c r="D57" i="6" s="1"/>
  <c r="C65" i="6"/>
  <c r="D65" i="6" s="1"/>
  <c r="F108" i="6"/>
  <c r="G108" i="6" s="1"/>
  <c r="E108" i="6"/>
  <c r="F106" i="6"/>
  <c r="G106" i="6" s="1"/>
  <c r="F107" i="6"/>
  <c r="G107" i="6" s="1"/>
  <c r="E106" i="6"/>
  <c r="E107" i="6"/>
  <c r="F105" i="6"/>
  <c r="G105" i="6" s="1"/>
  <c r="E105" i="6"/>
  <c r="F99" i="6"/>
  <c r="G99" i="6" s="1"/>
  <c r="F100" i="6"/>
  <c r="G100" i="6" s="1"/>
  <c r="F101" i="6"/>
  <c r="G101" i="6" s="1"/>
  <c r="F102" i="6"/>
  <c r="G102" i="6" s="1"/>
  <c r="F103" i="6"/>
  <c r="G103" i="6" s="1"/>
  <c r="F104" i="6"/>
  <c r="G104" i="6" s="1"/>
  <c r="F98" i="6"/>
  <c r="G98" i="6" s="1"/>
  <c r="E99" i="6"/>
  <c r="E100" i="6"/>
  <c r="E101" i="6"/>
  <c r="E102" i="6"/>
  <c r="E103" i="6"/>
  <c r="E104" i="6"/>
  <c r="E98" i="6"/>
  <c r="F97" i="6"/>
  <c r="G97" i="6" s="1"/>
  <c r="E97" i="6"/>
  <c r="E94" i="6"/>
  <c r="E95" i="6"/>
  <c r="E96" i="6"/>
  <c r="F92" i="6"/>
  <c r="G92" i="6" s="1"/>
  <c r="E92" i="6"/>
  <c r="F91" i="6"/>
  <c r="G91" i="6" s="1"/>
  <c r="E91" i="6"/>
  <c r="E90" i="6"/>
  <c r="E86" i="6"/>
  <c r="F83" i="6" l="1"/>
  <c r="F84" i="6"/>
  <c r="F85" i="6"/>
  <c r="F82" i="6"/>
  <c r="G82" i="6" s="1"/>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3" i="6"/>
  <c r="E22" i="6"/>
  <c r="E21" i="6"/>
  <c r="E20" i="6"/>
  <c r="E19" i="6"/>
  <c r="E18" i="6"/>
  <c r="E17" i="6"/>
  <c r="E16" i="6"/>
  <c r="E15" i="6"/>
  <c r="E14" i="6"/>
  <c r="E13" i="6"/>
  <c r="E12" i="6"/>
  <c r="E11" i="6"/>
  <c r="E10" i="6"/>
  <c r="E9" i="6"/>
  <c r="E8" i="6"/>
  <c r="E7" i="6"/>
  <c r="E24" i="6"/>
  <c r="E82" i="6"/>
  <c r="E88" i="6"/>
  <c r="E84" i="6"/>
  <c r="E87" i="6"/>
  <c r="E85" i="6"/>
  <c r="E93" i="6"/>
  <c r="E83" i="6"/>
  <c r="E89" i="6"/>
  <c r="F6" i="6"/>
  <c r="C3" i="2" l="1"/>
  <c r="F60" i="6" l="1"/>
  <c r="G60" i="6" s="1"/>
  <c r="F61" i="6"/>
  <c r="G61" i="6" s="1"/>
  <c r="F62" i="6"/>
  <c r="G62" i="6" s="1"/>
  <c r="F63" i="6"/>
  <c r="G63" i="6" s="1"/>
  <c r="F64" i="6"/>
  <c r="G64" i="6" s="1"/>
  <c r="F65" i="6"/>
  <c r="G65" i="6" s="1"/>
  <c r="F66" i="6"/>
  <c r="G66" i="6" s="1"/>
  <c r="F59" i="6"/>
  <c r="G59" i="6" s="1"/>
  <c r="F24" i="6"/>
  <c r="C24" i="7" l="1"/>
  <c r="C3" i="6"/>
  <c r="D3" i="6" s="1"/>
  <c r="G85" i="6"/>
  <c r="F88" i="6"/>
  <c r="G88" i="6" s="1"/>
  <c r="G84" i="6"/>
  <c r="F117" i="6"/>
  <c r="G117" i="6" s="1"/>
  <c r="C4" i="2" l="1"/>
  <c r="H108" i="6" l="1"/>
  <c r="I108" i="6" s="1"/>
  <c r="H100" i="6"/>
  <c r="I100" i="6" s="1"/>
  <c r="H104" i="6"/>
  <c r="I104" i="6" s="1"/>
  <c r="H106" i="6"/>
  <c r="I106" i="6" s="1"/>
  <c r="H99" i="6"/>
  <c r="I99" i="6" s="1"/>
  <c r="H102" i="6"/>
  <c r="I102" i="6" s="1"/>
  <c r="H107" i="6"/>
  <c r="I107" i="6" s="1"/>
  <c r="H92" i="6"/>
  <c r="I92" i="6" s="1"/>
  <c r="H98" i="6"/>
  <c r="I98" i="6" s="1"/>
  <c r="H97" i="6"/>
  <c r="I97" i="6" s="1"/>
  <c r="H103" i="6"/>
  <c r="I103" i="6" s="1"/>
  <c r="H101" i="6"/>
  <c r="I101" i="6" s="1"/>
  <c r="H91" i="6"/>
  <c r="I91" i="6" s="1"/>
  <c r="H105" i="6"/>
  <c r="I105" i="6" s="1"/>
  <c r="H82" i="6"/>
  <c r="I82" i="6" s="1"/>
  <c r="H63" i="6"/>
  <c r="I63" i="6" s="1"/>
  <c r="H61" i="6"/>
  <c r="I61" i="6" s="1"/>
  <c r="H62" i="6"/>
  <c r="I62" i="6" s="1"/>
  <c r="H59" i="6"/>
  <c r="I59" i="6" s="1"/>
  <c r="H64" i="6"/>
  <c r="I64" i="6" s="1"/>
  <c r="H60" i="6"/>
  <c r="I60" i="6" s="1"/>
  <c r="H65" i="6"/>
  <c r="I65" i="6" s="1"/>
  <c r="H66" i="6"/>
  <c r="I66" i="6" s="1"/>
  <c r="H85" i="6"/>
  <c r="I85" i="6" s="1"/>
  <c r="H88" i="6"/>
  <c r="I88" i="6" s="1"/>
  <c r="H84" i="6"/>
  <c r="I84" i="6" s="1"/>
  <c r="F95" i="6"/>
  <c r="G95" i="6" s="1"/>
  <c r="H95" i="6" s="1"/>
  <c r="I95" i="6" s="1"/>
  <c r="F96" i="6"/>
  <c r="G96" i="6" s="1"/>
  <c r="H96" i="6" s="1"/>
  <c r="I96" i="6" s="1"/>
  <c r="F94" i="6"/>
  <c r="G94" i="6" s="1"/>
  <c r="H94" i="6" s="1"/>
  <c r="I94" i="6" s="1"/>
  <c r="F36" i="6"/>
  <c r="F81" i="6"/>
  <c r="G81" i="6" s="1"/>
  <c r="H81" i="6" s="1"/>
  <c r="I81" i="6" s="1"/>
  <c r="F118" i="6"/>
  <c r="G118" i="6" s="1"/>
  <c r="H118" i="6" s="1"/>
  <c r="I118" i="6" s="1"/>
  <c r="F87" i="6"/>
  <c r="G87" i="6" s="1"/>
  <c r="H87" i="6" s="1"/>
  <c r="I87" i="6" s="1"/>
  <c r="F93" i="6"/>
  <c r="G93" i="6" s="1"/>
  <c r="H93" i="6" s="1"/>
  <c r="I93" i="6" s="1"/>
  <c r="G83" i="6"/>
  <c r="H83" i="6" s="1"/>
  <c r="I83" i="6" s="1"/>
  <c r="F89" i="6"/>
  <c r="G89" i="6" s="1"/>
  <c r="H89" i="6" s="1"/>
  <c r="I89" i="6" s="1"/>
  <c r="F115" i="6"/>
  <c r="G115" i="6" s="1"/>
  <c r="F116" i="6"/>
  <c r="G116" i="6" s="1"/>
  <c r="F114" i="6"/>
  <c r="G114" i="6" s="1"/>
  <c r="F113" i="6"/>
  <c r="G113" i="6" s="1"/>
  <c r="F110" i="6"/>
  <c r="G110" i="6" s="1"/>
  <c r="F111" i="6"/>
  <c r="G111" i="6" s="1"/>
  <c r="F112" i="6"/>
  <c r="G112" i="6" s="1"/>
  <c r="F90" i="6"/>
  <c r="G90" i="6" s="1"/>
  <c r="H90" i="6" s="1"/>
  <c r="I90" i="6" s="1"/>
  <c r="F86" i="6"/>
  <c r="G86" i="6" s="1"/>
  <c r="F80" i="6"/>
  <c r="G80" i="6" s="1"/>
  <c r="F79" i="6"/>
  <c r="G79" i="6" s="1"/>
  <c r="F109" i="6"/>
  <c r="G109" i="6" s="1"/>
  <c r="F78" i="6"/>
  <c r="G78" i="6" s="1"/>
  <c r="H117" i="6" l="1"/>
  <c r="I117" i="6" s="1"/>
  <c r="H86" i="6"/>
  <c r="I86" i="6" s="1"/>
  <c r="H78" i="6" l="1"/>
  <c r="I78" i="6" s="1"/>
  <c r="H79" i="6"/>
  <c r="I79" i="6" s="1"/>
  <c r="H109" i="6"/>
  <c r="I109" i="6" s="1"/>
  <c r="H110" i="6"/>
  <c r="I110" i="6" s="1"/>
  <c r="H114" i="6"/>
  <c r="I114" i="6" s="1"/>
  <c r="H115" i="6"/>
  <c r="I115" i="6" s="1"/>
  <c r="H113" i="6"/>
  <c r="I113" i="6" s="1"/>
  <c r="H80" i="6"/>
  <c r="I80" i="6" s="1"/>
  <c r="H111" i="6"/>
  <c r="I111" i="6" s="1"/>
  <c r="H116" i="6"/>
  <c r="I116" i="6" s="1"/>
  <c r="H112" i="6"/>
  <c r="I112" i="6" s="1"/>
  <c r="D22" i="6" l="1"/>
  <c r="D21" i="6"/>
  <c r="D20" i="6"/>
  <c r="D19" i="6"/>
  <c r="D18" i="6"/>
  <c r="D17" i="6"/>
  <c r="D16" i="6"/>
  <c r="D15" i="6"/>
  <c r="D14" i="6"/>
  <c r="D13" i="6"/>
  <c r="D12" i="6"/>
  <c r="D11" i="6"/>
  <c r="D10" i="6"/>
  <c r="D9" i="6"/>
  <c r="D8" i="6"/>
  <c r="F68" i="6"/>
  <c r="G68" i="6" s="1"/>
  <c r="F69" i="6"/>
  <c r="G69" i="6" s="1"/>
  <c r="F70" i="6"/>
  <c r="G70" i="6" s="1"/>
  <c r="F71" i="6"/>
  <c r="G71" i="6" s="1"/>
  <c r="F72" i="6"/>
  <c r="G72" i="6" s="1"/>
  <c r="F73" i="6"/>
  <c r="G73" i="6" s="1"/>
  <c r="F74" i="6"/>
  <c r="G74" i="6" s="1"/>
  <c r="F75" i="6"/>
  <c r="G75" i="6" s="1"/>
  <c r="F76" i="6"/>
  <c r="G76" i="6" s="1"/>
  <c r="F77" i="6"/>
  <c r="G77" i="6" s="1"/>
  <c r="F67" i="6"/>
  <c r="G67" i="6" s="1"/>
  <c r="F38" i="6"/>
  <c r="G38" i="6" s="1"/>
  <c r="F39" i="6"/>
  <c r="G39" i="6" s="1"/>
  <c r="F40" i="6"/>
  <c r="G40" i="6" s="1"/>
  <c r="F41" i="6"/>
  <c r="G41" i="6" s="1"/>
  <c r="F42" i="6"/>
  <c r="G42" i="6" s="1"/>
  <c r="F43" i="6"/>
  <c r="G43" i="6" s="1"/>
  <c r="F44" i="6"/>
  <c r="G44" i="6" s="1"/>
  <c r="F45" i="6"/>
  <c r="G45" i="6" s="1"/>
  <c r="F46" i="6"/>
  <c r="G46" i="6" s="1"/>
  <c r="F47" i="6"/>
  <c r="G47" i="6" s="1"/>
  <c r="F48" i="6"/>
  <c r="G48" i="6" s="1"/>
  <c r="F49" i="6"/>
  <c r="G49" i="6" s="1"/>
  <c r="F50" i="6"/>
  <c r="G50" i="6" s="1"/>
  <c r="F51" i="6"/>
  <c r="G51" i="6" s="1"/>
  <c r="F52" i="6"/>
  <c r="G52" i="6" s="1"/>
  <c r="F53" i="6"/>
  <c r="G53" i="6" s="1"/>
  <c r="F54" i="6"/>
  <c r="G54" i="6" s="1"/>
  <c r="F55" i="6"/>
  <c r="G55" i="6" s="1"/>
  <c r="F56" i="6"/>
  <c r="G56" i="6" s="1"/>
  <c r="F57" i="6"/>
  <c r="G57" i="6" s="1"/>
  <c r="F58" i="6"/>
  <c r="G58" i="6" s="1"/>
  <c r="F37" i="6"/>
  <c r="G37" i="6" s="1"/>
  <c r="F26" i="6"/>
  <c r="G26" i="6" s="1"/>
  <c r="F27" i="6"/>
  <c r="G27" i="6" s="1"/>
  <c r="F28" i="6"/>
  <c r="G28" i="6" s="1"/>
  <c r="F29" i="6"/>
  <c r="G29" i="6" s="1"/>
  <c r="F30" i="6"/>
  <c r="G30" i="6" s="1"/>
  <c r="F31" i="6"/>
  <c r="G31" i="6" s="1"/>
  <c r="F32" i="6"/>
  <c r="G32" i="6" s="1"/>
  <c r="F33" i="6"/>
  <c r="G33" i="6" s="1"/>
  <c r="F34" i="6"/>
  <c r="G34" i="6" s="1"/>
  <c r="F35" i="6"/>
  <c r="G35" i="6" s="1"/>
  <c r="G36" i="6"/>
  <c r="F25" i="6"/>
  <c r="G25" i="6" s="1"/>
  <c r="F18" i="6"/>
  <c r="G18" i="6" s="1"/>
  <c r="F19" i="6"/>
  <c r="G19" i="6" s="1"/>
  <c r="F20" i="6"/>
  <c r="G20" i="6" s="1"/>
  <c r="F21" i="6"/>
  <c r="G21" i="6" s="1"/>
  <c r="F22" i="6"/>
  <c r="G22" i="6" s="1"/>
  <c r="F23" i="6"/>
  <c r="G23" i="6" s="1"/>
  <c r="G24" i="6"/>
  <c r="F7" i="6"/>
  <c r="G7" i="6" s="1"/>
  <c r="F8" i="6"/>
  <c r="G8" i="6" s="1"/>
  <c r="F9" i="6"/>
  <c r="G9" i="6" s="1"/>
  <c r="F10" i="6"/>
  <c r="G10" i="6" s="1"/>
  <c r="F11" i="6"/>
  <c r="G11" i="6" s="1"/>
  <c r="F12" i="6"/>
  <c r="G12" i="6" s="1"/>
  <c r="F13" i="6"/>
  <c r="G13" i="6" s="1"/>
  <c r="F14" i="6"/>
  <c r="G14" i="6" s="1"/>
  <c r="F15" i="6"/>
  <c r="G15" i="6" s="1"/>
  <c r="F16" i="6"/>
  <c r="G16" i="6" s="1"/>
  <c r="F17" i="6"/>
  <c r="G17" i="6" s="1"/>
  <c r="G6" i="6"/>
  <c r="H11" i="6" l="1"/>
  <c r="I11" i="6" s="1"/>
  <c r="H15" i="6"/>
  <c r="I15" i="6" s="1"/>
  <c r="H19" i="6"/>
  <c r="I19" i="6" s="1"/>
  <c r="H23" i="6"/>
  <c r="I23" i="6" s="1"/>
  <c r="H27" i="6"/>
  <c r="I27" i="6" s="1"/>
  <c r="H31" i="6"/>
  <c r="I31" i="6" s="1"/>
  <c r="H38" i="6"/>
  <c r="I38" i="6" s="1"/>
  <c r="H43" i="6"/>
  <c r="I43" i="6" s="1"/>
  <c r="H47" i="6"/>
  <c r="I47" i="6" s="1"/>
  <c r="H51" i="6"/>
  <c r="I51" i="6" s="1"/>
  <c r="H55" i="6"/>
  <c r="I55" i="6" s="1"/>
  <c r="H40" i="6"/>
  <c r="I40" i="6" s="1"/>
  <c r="H70" i="6"/>
  <c r="I70" i="6" s="1"/>
  <c r="H8" i="6"/>
  <c r="I8" i="6" s="1"/>
  <c r="H12" i="6"/>
  <c r="I12" i="6" s="1"/>
  <c r="H16" i="6"/>
  <c r="I16" i="6" s="1"/>
  <c r="H20" i="6"/>
  <c r="I20" i="6" s="1"/>
  <c r="H24" i="6"/>
  <c r="I24" i="6" s="1"/>
  <c r="H28" i="6"/>
  <c r="I28" i="6" s="1"/>
  <c r="H32" i="6"/>
  <c r="I32" i="6" s="1"/>
  <c r="H39" i="6"/>
  <c r="I39" i="6" s="1"/>
  <c r="H44" i="6"/>
  <c r="I44" i="6" s="1"/>
  <c r="H48" i="6"/>
  <c r="I48" i="6" s="1"/>
  <c r="H52" i="6"/>
  <c r="I52" i="6" s="1"/>
  <c r="H56" i="6"/>
  <c r="I56" i="6" s="1"/>
  <c r="H71" i="6"/>
  <c r="I71" i="6" s="1"/>
  <c r="H75" i="6"/>
  <c r="I75" i="6" s="1"/>
  <c r="H13" i="6"/>
  <c r="I13" i="6" s="1"/>
  <c r="H17" i="6"/>
  <c r="I17" i="6" s="1"/>
  <c r="H21" i="6"/>
  <c r="I21" i="6" s="1"/>
  <c r="H25" i="6"/>
  <c r="I25" i="6" s="1"/>
  <c r="H29" i="6"/>
  <c r="I29" i="6" s="1"/>
  <c r="H33" i="6"/>
  <c r="I33" i="6" s="1"/>
  <c r="H41" i="6"/>
  <c r="I41" i="6" s="1"/>
  <c r="H45" i="6"/>
  <c r="I45" i="6" s="1"/>
  <c r="H49" i="6"/>
  <c r="I49" i="6" s="1"/>
  <c r="H53" i="6"/>
  <c r="I53" i="6" s="1"/>
  <c r="H57" i="6"/>
  <c r="I57" i="6" s="1"/>
  <c r="H68" i="6"/>
  <c r="I68" i="6" s="1"/>
  <c r="H72" i="6"/>
  <c r="I72" i="6" s="1"/>
  <c r="H76" i="6"/>
  <c r="I76" i="6" s="1"/>
  <c r="H14" i="6"/>
  <c r="I14" i="6" s="1"/>
  <c r="H18" i="6"/>
  <c r="I18" i="6" s="1"/>
  <c r="H22" i="6"/>
  <c r="I22" i="6" s="1"/>
  <c r="H26" i="6"/>
  <c r="I26" i="6" s="1"/>
  <c r="H30" i="6"/>
  <c r="I30" i="6" s="1"/>
  <c r="H34" i="6"/>
  <c r="I34" i="6" s="1"/>
  <c r="H42" i="6"/>
  <c r="I42" i="6" s="1"/>
  <c r="H46" i="6"/>
  <c r="I46" i="6" s="1"/>
  <c r="H50" i="6"/>
  <c r="I50" i="6" s="1"/>
  <c r="H54" i="6"/>
  <c r="I54" i="6" s="1"/>
  <c r="H58" i="6"/>
  <c r="I58" i="6" s="1"/>
  <c r="H73" i="6"/>
  <c r="I73" i="6" s="1"/>
  <c r="H77" i="6"/>
  <c r="I77" i="6" s="1"/>
  <c r="H74" i="6"/>
  <c r="I74" i="6" s="1"/>
  <c r="H67" i="6"/>
  <c r="I67" i="6" s="1"/>
  <c r="H37" i="6"/>
  <c r="I37" i="6" s="1"/>
  <c r="H6" i="6"/>
  <c r="I6" i="6" s="1"/>
  <c r="H10" i="6"/>
  <c r="I10" i="6" s="1"/>
  <c r="H9" i="6"/>
  <c r="I9" i="6" s="1"/>
  <c r="H7" i="6"/>
  <c r="I7" i="6" s="1"/>
  <c r="H69" i="6"/>
  <c r="I69" i="6" s="1"/>
  <c r="H35" i="6"/>
  <c r="I35" i="6" s="1"/>
  <c r="H36" i="6"/>
  <c r="I36" i="6" s="1"/>
  <c r="Q123" i="6"/>
  <c r="P123" i="6"/>
  <c r="O123" i="6"/>
  <c r="N123" i="6"/>
  <c r="Q122" i="6"/>
  <c r="P122" i="6"/>
  <c r="O122" i="6"/>
  <c r="N122" i="6"/>
  <c r="Q121" i="6"/>
  <c r="P121" i="6"/>
  <c r="O121" i="6"/>
  <c r="N121" i="6"/>
  <c r="Q120" i="6"/>
  <c r="P120" i="6"/>
  <c r="O120" i="6"/>
  <c r="N120" i="6"/>
</calcChain>
</file>

<file path=xl/sharedStrings.xml><?xml version="1.0" encoding="utf-8"?>
<sst xmlns="http://schemas.openxmlformats.org/spreadsheetml/2006/main" count="1168" uniqueCount="640">
  <si>
    <t xml:space="preserve">AIA Group </t>
  </si>
  <si>
    <t>Risk Assessment Methodology</t>
  </si>
  <si>
    <t>Scoping</t>
  </si>
  <si>
    <t xml:space="preserve">Identify the scope of the assessment. Define the criticality by sstimate potential business impact due data loss or service interruption and understand the system functionality  </t>
  </si>
  <si>
    <t>Threat Modeling</t>
  </si>
  <si>
    <t xml:space="preserve">Define what are the threats that is applicable for this particular application. (for ex: internet facing system might have more likelihood of an attack from a hacker than internal system, wheras an internal system will be more likely to be abused by a employee than a hacker) </t>
  </si>
  <si>
    <t>Control Assessment</t>
  </si>
  <si>
    <t xml:space="preserve">Assess the effectiveness of the controls highlighted based on sample checks and interviews </t>
  </si>
  <si>
    <t>Risk Evaluation</t>
  </si>
  <si>
    <t>Evaluate the risk based on the threat likelihood and the effectiveness of the control.</t>
  </si>
  <si>
    <t>Reporting (Optional)</t>
  </si>
  <si>
    <t>Based on the identified risk draft the report with management summary and recommendation for the identified risks.</t>
  </si>
  <si>
    <t>Name of Application</t>
  </si>
  <si>
    <t>eKYC</t>
  </si>
  <si>
    <t>Criticality</t>
  </si>
  <si>
    <t>High</t>
  </si>
  <si>
    <t xml:space="preserve">Date </t>
  </si>
  <si>
    <t>Background</t>
  </si>
  <si>
    <t>Compliance Category</t>
  </si>
  <si>
    <t>Type of Users</t>
  </si>
  <si>
    <t>Number of Users</t>
  </si>
  <si>
    <t>Financial Impact</t>
  </si>
  <si>
    <t>Application Recovery Time Objective (RTO)</t>
  </si>
  <si>
    <t>Network Facing</t>
  </si>
  <si>
    <t>PII Data</t>
  </si>
  <si>
    <t>Healthcare Data</t>
  </si>
  <si>
    <t>Price Sensitive Data</t>
  </si>
  <si>
    <t>Credit Card Data</t>
  </si>
  <si>
    <t>Data Classification (Except from the above)</t>
  </si>
  <si>
    <t>Application Recovery Point Objective (RPO)</t>
  </si>
  <si>
    <t>Electronic fund transfer</t>
  </si>
  <si>
    <t>Total Scoring</t>
  </si>
  <si>
    <t>Appendix II - ARC Criticality Rating Table</t>
  </si>
  <si>
    <t>Criticality Rating</t>
  </si>
  <si>
    <t>Total Score</t>
  </si>
  <si>
    <t>Description</t>
  </si>
  <si>
    <t>Critical</t>
  </si>
  <si>
    <t>[46] - 60</t>
  </si>
  <si>
    <t>An application that supports critical business processes and functions that have the greatest impact on the technology risks, company's operations and urgency for recovery.</t>
  </si>
  <si>
    <t>[31 - 45]</t>
  </si>
  <si>
    <t>An application that supports business functions and processes that have a significant impact on the technology risks, company's operations and urgency for recovery.</t>
  </si>
  <si>
    <t>Medium</t>
  </si>
  <si>
    <t>[16 - 30]</t>
  </si>
  <si>
    <t>An application that supports business functions and processes that will not stop the business from operating in the near-term nor create the significant technology risks but usually have a longer-term impact if they are missing or disabled.</t>
  </si>
  <si>
    <t>Low</t>
  </si>
  <si>
    <t>[1-15]</t>
  </si>
  <si>
    <t>An application that supports business processes that have been developed over time to deal with small, recurring issues, functions or technology risks.</t>
  </si>
  <si>
    <r>
      <rPr>
        <b/>
        <sz val="14"/>
        <color theme="9" tint="-0.249977111117893"/>
        <rFont val="Calibri"/>
        <family val="2"/>
        <scheme val="minor"/>
      </rPr>
      <t>&lt;Note:</t>
    </r>
    <r>
      <rPr>
        <sz val="14"/>
        <color theme="9" tint="-0.249977111117893"/>
        <rFont val="Calibri"/>
        <family val="2"/>
        <scheme val="minor"/>
      </rPr>
      <t xml:space="preserve"> App profiling should be done in APM.&gt;</t>
    </r>
  </si>
  <si>
    <t>Threat Actor</t>
  </si>
  <si>
    <t>Origin</t>
  </si>
  <si>
    <t>Likelihood of Initiation</t>
  </si>
  <si>
    <t>Hacking group</t>
  </si>
  <si>
    <t>External</t>
  </si>
  <si>
    <t>Unlikely</t>
  </si>
  <si>
    <t>Individual Hacker</t>
  </si>
  <si>
    <t>Employee (Privileged)</t>
  </si>
  <si>
    <t>Internal</t>
  </si>
  <si>
    <t>Rare</t>
  </si>
  <si>
    <t>Customers</t>
  </si>
  <si>
    <t>Employee (General)</t>
  </si>
  <si>
    <t>Third Party / Partner</t>
  </si>
  <si>
    <t xml:space="preserve">Supplier / Vendor </t>
  </si>
  <si>
    <t>Threat Types</t>
  </si>
  <si>
    <t>Please specify applicable  threat actor(s)</t>
  </si>
  <si>
    <t>Likelihood</t>
  </si>
  <si>
    <t xml:space="preserve">Cyber Security </t>
  </si>
  <si>
    <t>Data Privacy</t>
  </si>
  <si>
    <t>Identity and Access</t>
  </si>
  <si>
    <t>N/A</t>
  </si>
  <si>
    <t>Governance</t>
  </si>
  <si>
    <t>Cloud Security Controls</t>
  </si>
  <si>
    <t>Robotic Process Automation</t>
  </si>
  <si>
    <t>20/7/2021</t>
  </si>
  <si>
    <t>Library Control ID</t>
  </si>
  <si>
    <t>Domains</t>
  </si>
  <si>
    <t>Effectiveness</t>
  </si>
  <si>
    <t>Supporting Evidence</t>
  </si>
  <si>
    <t>Remarks</t>
  </si>
  <si>
    <t>Actors</t>
  </si>
  <si>
    <t>Cyber Security</t>
  </si>
  <si>
    <t>IT-CS-C001</t>
  </si>
  <si>
    <t>Anti-malware software is installed on all computers with weekly scheduled scan performed and on access scan running. Virus signatures and scan engines are updated regularly. (IT-SEC-LR001-LC401)</t>
  </si>
  <si>
    <t>Effective</t>
  </si>
  <si>
    <t>Scan engine
Signatures
Agent coverage</t>
  </si>
  <si>
    <t>在相关的电脑上没有安装反病毒软件，病毒库，扫描引擎没有更新</t>
  </si>
  <si>
    <t>Hacking group
Individual Hacker
Employee (Privileged)
Employee (General)
Third Party / Partner
Customer</t>
  </si>
  <si>
    <t>IT-CS-C002</t>
  </si>
  <si>
    <t>Firewall rules that control Internet access into, or out of, AIA are reviewed on an annual basis to identify inappropriate or obsolete rules. (IT-SEC-LR001-LC102)</t>
  </si>
  <si>
    <t>Review process</t>
  </si>
  <si>
    <t>防火墙规则未有年度审核</t>
  </si>
  <si>
    <t>Employee (Privileged)
Employee (General)</t>
  </si>
  <si>
    <t>IT-CS-C003</t>
  </si>
  <si>
    <t xml:space="preserve">External connections to the Internet and business partners are protected and monitored by network security components, including firewalls, proxies and IPS. </t>
  </si>
  <si>
    <t>Network coverage and design review</t>
  </si>
  <si>
    <t>到互联网和商业合作伙伴的流量未有经过安全模块进行监控，如防火墙，网络代理，IPS</t>
  </si>
  <si>
    <t>Employee (Privileged)
Employee (General)
Third Party / Partner</t>
  </si>
  <si>
    <t>IT-CS-C004</t>
  </si>
  <si>
    <t>Platforms (servers and network devices) are securely configured according to platform hardening standards. Compliance to hardening standards is measured (e.g. with tools such as CCS, Nessus, Qualys)</t>
  </si>
  <si>
    <t>Security configuration compliance</t>
  </si>
  <si>
    <t>服务器和网络设备未有进行加固，加固的结果未有用工具进行度量，如CCS, Nessus, Qualys</t>
  </si>
  <si>
    <t xml:space="preserve">Hacking group
Individual Hacker
Employee (Privileged)
Employee (General)
Third Party / Partner
Supplier / Vendor </t>
  </si>
  <si>
    <t>IT-CS-C005</t>
  </si>
  <si>
    <t>Cyber intelligence services are implemented to monitor the Internet for potentially malicious activity or attacks against AIA e.g. fake websites.</t>
  </si>
  <si>
    <t xml:space="preserve">Complete feeds
Frequency of intelligence feed
Coverage </t>
  </si>
  <si>
    <t>未有部署计算机情报服务来监控潜在的恶意攻击行为（SIEM?）</t>
  </si>
  <si>
    <t xml:space="preserve">Hacking group
Individual Hacker
Third Party / Partner
Supplier / Vendor </t>
  </si>
  <si>
    <t>IT-CS-C006</t>
  </si>
  <si>
    <t>Proxy rules are implemented to block access to certain categories of internet sites e.g. online storage websites or malware sites.  Annual review is performed</t>
  </si>
  <si>
    <t>代理规则未设置来阻断相应的网络访问，如带在线网络存储服务，病毒网站；代理规则未有被年度审核</t>
  </si>
  <si>
    <t>IT-CS-C007</t>
  </si>
  <si>
    <t>Application Penetration Testing is conducted regularly to detect  vulnerabilities as per standards.</t>
  </si>
  <si>
    <t>% of apps pen tested yearly
# of (High and Medium risk) overdue vulnerabilities</t>
  </si>
  <si>
    <t>App team confirm, 
Pen Test report attached
AIA Connect, is subjected to regular Pen. Test</t>
  </si>
  <si>
    <t>未进行应用渗透测试检测漏洞</t>
  </si>
  <si>
    <t>Hacking group
Individual Hacker
Nation-state
Third Party / Partner</t>
  </si>
  <si>
    <t>IT-CS-C008</t>
  </si>
  <si>
    <t>IT applications and systems are evaluated for compliance with security requirements prior to selection and/or implementation.</t>
  </si>
  <si>
    <t>Security tollgate process</t>
  </si>
  <si>
    <t>App team confirm
Process executed
ST-561
http://aiahk-jira.aia.biz/browse/ST-561</t>
  </si>
  <si>
    <t>IT 应用和系统在选择和部署之前未考虑安全合规需求</t>
  </si>
  <si>
    <t>IT-CS-C009</t>
  </si>
  <si>
    <t>Implementations of wireless networks connected to AIA Internal Network must be approved by Group Technology Infrastructure Services.  Wireless networks must be configured in accordance to the AIA Network Security Standard. Users that access AIA Wireless must authenticated prior to granting access.</t>
  </si>
  <si>
    <t>Wireless Network Security configuration compliance</t>
  </si>
  <si>
    <t>部署无线网络连接到AIA 网络未得到GTR的批准，无线网络部署不符合AIA Network Security Standard。在授予用户无线网络访问前。未对用户进行认证</t>
  </si>
  <si>
    <t>IT-CS-C010</t>
  </si>
  <si>
    <t>External Vulnerability scanning is conducted regularly to detect vulnerabilities</t>
  </si>
  <si>
    <t>Partially Effective</t>
  </si>
  <si>
    <t>Qualys - Vulnerability scanning Frequency
# of (Critical and High risk) overdue vulnerabilities</t>
  </si>
  <si>
    <t>未进行外部的漏洞扫描</t>
  </si>
  <si>
    <t>Hacking group
Individual Hacker
Nation-state</t>
  </si>
  <si>
    <t>IT-CS-C011</t>
  </si>
  <si>
    <t>Internal Vulnerability scanning is conducted regularly to detect vulnerabilities</t>
  </si>
  <si>
    <t>Tenable - Vulnerability scanning Frequency
# of (Critical and High risk) overdue vulnerabilities</t>
  </si>
  <si>
    <t>未进行内部的漏洞扫描</t>
  </si>
  <si>
    <t>IT-CS-C012</t>
  </si>
  <si>
    <t xml:space="preserve">Cyber security training is provided to key personnel and staff to protect against cyber threats e.g. phishing. </t>
  </si>
  <si>
    <t>% of AIA IT Staff / contractors  are completed the cyber security training annually</t>
  </si>
  <si>
    <t>All are certified</t>
  </si>
  <si>
    <t>关键人员和员工未进行信息安全培训</t>
  </si>
  <si>
    <t xml:space="preserve">Employee (Privileged)
Employee (General)
Third Party / Partner
Supplier / Vendor </t>
  </si>
  <si>
    <t>IT-CS-C013</t>
  </si>
  <si>
    <t>All external network connection requests (e.g. web server publishing, ftp access, leased line/VPN with 3rd parties) are reviewed and approved by management via the External Connectivity (ECC) process prior to implementation. If changes are made in emergency cases, ECC are processed and approved after the fact. (IT-SEC-LR001-LC101)</t>
  </si>
  <si>
    <t>% of ECC are processed and approved</t>
  </si>
  <si>
    <t>No outbound request</t>
  </si>
  <si>
    <t>外网连接请求未经ECC就部署；对未来得及申请ECC，部署后，仍未补上</t>
  </si>
  <si>
    <t>Hacking group
Individual Hacker</t>
  </si>
  <si>
    <t>IT-CS-C014</t>
  </si>
  <si>
    <t xml:space="preserve">An inventory of approved External Connectivity (ECC) accesses is maintained, including justification, source/destination, network topology, etc. Firewall filtering rules configured in firewalls are reviewed and recertified on an annual basis. (IT-SEC-LR001-LC101)
</t>
  </si>
  <si>
    <t>Regular inventory checking</t>
  </si>
  <si>
    <t>App team provide, 
no new ECC required</t>
  </si>
  <si>
    <t>防火墙过滤规则未进行年度审核</t>
  </si>
  <si>
    <t>IT-CS-C015</t>
  </si>
  <si>
    <t>Security Incident Response Standards and Systems are implemented, together with playbooks that define the response to different incidents</t>
  </si>
  <si>
    <t>% of security incidents are resolved within agreed SLA</t>
  </si>
  <si>
    <t>未有信息安全事件响应标准及相关手册</t>
  </si>
  <si>
    <t>IT-CS-C016</t>
  </si>
  <si>
    <t>Security Incident Responders are in place and are trained/drilled on how to respond to Cyber Security incidents</t>
  </si>
  <si>
    <t>Staff allocation and training</t>
  </si>
  <si>
    <t>未有信息安全事件响应相关责任人，或未经过事件响应培训和演练</t>
  </si>
  <si>
    <t>IT-CS-C017</t>
  </si>
  <si>
    <t>Protection controls (e.g. DDoS, WAF, IPS) in external connections and business partners are implemented and operating effectively</t>
  </si>
  <si>
    <t>Annual Review</t>
  </si>
  <si>
    <t>防护设置（如Ddos, WAF, IPS）未部署在外网出口和合作伙伴的接口</t>
  </si>
  <si>
    <t>IT-CS-C018</t>
  </si>
  <si>
    <t>All plaftorms (servers and network devices), cyber security solutions (such as IPS, Proxy, APT, Antivirus, etc.), as well as IT applications and databases managing PII data, are configured according to Cybersecurity Logging standards and Logging retention requirements. Logging setup is configured and continuously monitored to send the required logs to the centralized SIEM. Compliance to logging standards is measured (e.g. with tools such as CCS, Nessus, Qualys)</t>
  </si>
  <si>
    <t>Coverage</t>
  </si>
  <si>
    <t>日志未依据标准发送接入SIEM</t>
  </si>
  <si>
    <t xml:space="preserve">Hacking group
Individual Hacker
Nation-state
Employee (Privileged)
Employee (General)
Third Party / Partner
Supplier / Vendor </t>
  </si>
  <si>
    <t>IT-CS-C019</t>
  </si>
  <si>
    <t>Cloud PAAS and IAAS have implemented a control and governance process on Configuration Compliance, Vulnerability Management and cyber security activity monitoring. All AIA personally identifiable data on public/ hybrid cloud must be tokenised or encrypted.</t>
  </si>
  <si>
    <t>Effective / NA</t>
  </si>
  <si>
    <t>PAAS和IAAS未有相关的配置合规，漏洞管理，安全活动监控，AIA的个人识别数据，在公有云或混合云，未加密或混淆</t>
  </si>
  <si>
    <t>IT-DP-C002</t>
  </si>
  <si>
    <t>Sensitive data is protected in transit by appropriate encryption standards</t>
  </si>
  <si>
    <t>Data in Transit encryption</t>
  </si>
  <si>
    <t>App team confirm
TLS1.2
Payload RSA + AES for PII</t>
  </si>
  <si>
    <t>敏感数据在传输时未加密或未采用合适的加密标准</t>
  </si>
  <si>
    <t>Hacking group
Individual Hacker
Nation-state
Employee (Privileged)
Employee (General)
Third Party / Partner
Supplier / Vendor 
Customer</t>
  </si>
  <si>
    <t>IT-DP-C003</t>
  </si>
  <si>
    <t>Sensitive data is protected in storage by appropriate encryption standards where required</t>
  </si>
  <si>
    <t>Data at Rest Encryption</t>
  </si>
  <si>
    <t>App team confirm
DB with TDE</t>
  </si>
  <si>
    <t>敏感数据在存储时未加密或未采用合适的加密标准</t>
  </si>
  <si>
    <t>IT-DP-C004</t>
  </si>
  <si>
    <t>Encryption controls are in place for Highly Confidential Data (Credit Card etc.) stored in Applications where required per the Data Handling Security Standard</t>
  </si>
  <si>
    <t>Encryption on Highly Confidential Data</t>
  </si>
  <si>
    <t>App team confirm
Payload encryption
TDE at DB</t>
  </si>
  <si>
    <t>对存储高度机密数据（如信用卡）的应用未部署相关的加密控制措施</t>
  </si>
  <si>
    <t>IT-DP-C005</t>
  </si>
  <si>
    <t>Processes and tools are in place to remotely wipe AIA mobile devices in case they are stolen</t>
  </si>
  <si>
    <t>Remotely wipe function of mobile Devices</t>
  </si>
  <si>
    <t>Corporate Standard</t>
  </si>
  <si>
    <t>未部署相关的流程和工具来擦除AIA移动设备数据，以防设备被盗</t>
  </si>
  <si>
    <t>Hacking group
Individual Hacker
Nation-state
Employee (Privileged)
Employee (General)</t>
  </si>
  <si>
    <t>IT-DP-C006</t>
  </si>
  <si>
    <t>Sensitive production data (e.g. PII) extracted and used for testing purposes is either removed or masked. Approval from data owner is required if desensitization is not available.</t>
  </si>
  <si>
    <t>Desensitization Process</t>
  </si>
  <si>
    <t>App team confirm
Confirm</t>
  </si>
  <si>
    <t>生产敏感数据被导出测试前，未有移除或打码。如有例外，需得到数据拥有着的批准</t>
  </si>
  <si>
    <t>IT-DP-C007</t>
  </si>
  <si>
    <t>Backup media (e.g. tapes.) are encrypted using an AIA approved algorithm/solution</t>
  </si>
  <si>
    <t>Backup media encryption</t>
  </si>
  <si>
    <t>Infra Standard</t>
  </si>
  <si>
    <t>备份介质在储存AIA数据时候，未使用AIA许可的加密算法或方案进行加密</t>
  </si>
  <si>
    <t>IT-DP-C008</t>
  </si>
  <si>
    <t xml:space="preserve">Portable media devices must be approved, and AIA data must be encrypted using an AIA approved algorithm/solution. </t>
  </si>
  <si>
    <t>Portable media encryption</t>
  </si>
  <si>
    <t>便携式介质，在存储AIA数据时。未使用AIA许可的加密算法或方案进行加密</t>
  </si>
  <si>
    <t>IT-DP-C009</t>
  </si>
  <si>
    <t>Portable media (USB/CD etc)  READ and WRITE access is restricted and only enable to authorised user under management review and approval.</t>
  </si>
  <si>
    <t># of USB Access without approval</t>
  </si>
  <si>
    <t>未限制USB等便携式移动介质的接入</t>
  </si>
  <si>
    <t xml:space="preserve">Employee (Privileged)
Employee (General)
Third Party / Partner </t>
  </si>
  <si>
    <t>IT-DP-C010</t>
  </si>
  <si>
    <t>Data Leakage controls are configured and applied to AIA Endpoint devices (laptops/desktops etc.)</t>
  </si>
  <si>
    <t>Data Leakage Control coverage for Endpoint Devices</t>
  </si>
  <si>
    <t>数据防泄露控制手段未部署到终端设备</t>
  </si>
  <si>
    <t>IT-DP-C011</t>
  </si>
  <si>
    <t>Data Leakage controls are configured and applied to Internet Web Proxies.</t>
  </si>
  <si>
    <t>Data Leakage Control coverage for Internet Web Proxies</t>
  </si>
  <si>
    <t>Appteam Confirm align to Corporate Standard</t>
  </si>
  <si>
    <t>数据防泄露控制手段未应用到外网网站代理</t>
  </si>
  <si>
    <t>IT-DP-C012</t>
  </si>
  <si>
    <t>Data Leakage controls are configured and applied to Email gateways</t>
  </si>
  <si>
    <t>Data Leakage Control coverage for Email Gateways</t>
  </si>
  <si>
    <t>数据防泄漏未应用到邮件网关</t>
  </si>
  <si>
    <t>Hacking group
Individual Hacker
Employee (Privileged)
Employee (General)
Third Party / Partner</t>
  </si>
  <si>
    <t>IT-DP-C013</t>
  </si>
  <si>
    <t>AIA Laptops are encrypted using an AIA approved algorithm/solution</t>
  </si>
  <si>
    <t>Laptops encryption</t>
  </si>
  <si>
    <t>AIA笔记本电脑未加密或AIA许可的加密算法或方案加密</t>
  </si>
  <si>
    <t>Identity and Access management</t>
  </si>
  <si>
    <t>IT-IA-C001</t>
  </si>
  <si>
    <t>A standardized process must be established to manage identity and access controls. This must include: ID creation, ID recertification, Access Creation, Access Recertification, ID disablement and deletion; ID and access transfer processing.</t>
  </si>
  <si>
    <t>Process</t>
  </si>
  <si>
    <t>App Team confirm
Process followed</t>
  </si>
  <si>
    <t>未有相关的标准流程来管理身份识别和访问控制</t>
  </si>
  <si>
    <t>IT-IA-C002</t>
  </si>
  <si>
    <t>Creation of Identity must be approved by management</t>
  </si>
  <si>
    <t>% of Identity creation approved</t>
  </si>
  <si>
    <t>App Team confirm
Through standard AIA process like SMWS</t>
  </si>
  <si>
    <t>身份识别ID的创建未经管理人员许可</t>
  </si>
  <si>
    <t>IT-IA-C003</t>
  </si>
  <si>
    <t>All system access must be granted with the least privileges required to perform the job functions (least privilege principle).</t>
  </si>
  <si>
    <t>Recertification process</t>
  </si>
  <si>
    <t>App Team confirm
Follow standard AIA process</t>
  </si>
  <si>
    <t>系统访问的授予未遵循权限最小化原则</t>
  </si>
  <si>
    <t>IT-IA-C004</t>
  </si>
  <si>
    <t>Segregation of Duties must be applied when assigning identity and access rights.</t>
  </si>
  <si>
    <t>Recertification process/ SoD Violations</t>
  </si>
  <si>
    <t>在分配 ID和access时候，责任未分割</t>
  </si>
  <si>
    <t>IT-IA-C005</t>
  </si>
  <si>
    <t>IDs created on internal systems (e.g. Active Directory and AIA email) for external parties e.g. contractors, customers, agents and business partners must be approved by TR, must have a fixed expiration (maximum of 12 months).</t>
  </si>
  <si>
    <t>Review expiration dates for staff owned by external parties.</t>
  </si>
  <si>
    <t>为外部单位创建ID时候，未定义ID有效期，不可超过12个月</t>
  </si>
  <si>
    <t xml:space="preserve">Third Party / Partner
Supplier / Vendor </t>
  </si>
  <si>
    <t>IT-IA-C006</t>
  </si>
  <si>
    <t>IDs must be associated with a unique individual for accountability.</t>
  </si>
  <si>
    <t>PID Accounts</t>
  </si>
  <si>
    <t>App Team confirm
Confirm</t>
  </si>
  <si>
    <t>ID未与个人关联以问责</t>
  </si>
  <si>
    <t>IT-IA-C007</t>
  </si>
  <si>
    <t>All access to AIA systems and data must be authenticated and authorized, in accordance with the Identity and Access Management Standard.</t>
  </si>
  <si>
    <t>100% of access are authenticated and authorized</t>
  </si>
  <si>
    <t>访问AIA系统未经过认证和授权</t>
  </si>
  <si>
    <t>Employee (Privileged)
Employee (General)
Third Party / Partner
Supplier / Vendor 
Customer</t>
  </si>
  <si>
    <t>IT-IA-C008</t>
  </si>
  <si>
    <t>Passwords configuration must be strong in accordance with User Identity and Access Management Standard.</t>
  </si>
  <si>
    <t>100% of password configuration fulfill the User Identity and Access Management Standard</t>
  </si>
  <si>
    <t>密码设置需符合相关的密码策略</t>
  </si>
  <si>
    <t>IT-IA-C009</t>
  </si>
  <si>
    <t>Access requests must be documented and approved by an appropriate manager (typically the requestor’s manager or department head, and the Resource Owner (System/Application Owner/ Data Owner).</t>
  </si>
  <si>
    <t>100% of access requests approved</t>
  </si>
  <si>
    <t>权限申请未被记录和批准</t>
  </si>
  <si>
    <t>IT-IA-C010</t>
  </si>
  <si>
    <t>Remote access is authenticated with 2 factor authentication.</t>
  </si>
  <si>
    <t>% of remote access is authenticated correctly</t>
  </si>
  <si>
    <t>远程连接未使用双因子认证</t>
  </si>
  <si>
    <t xml:space="preserve">Employee (Privileged)
Employee (General)
Third Party / Partner
Supplier / Vendor 
Customer </t>
  </si>
  <si>
    <t>IT-IA-C011</t>
  </si>
  <si>
    <t xml:space="preserve">Access to Privilege IDs(PID) is granted on an as-needed basis and is approved by management </t>
  </si>
  <si>
    <t xml:space="preserve">100% of privileged access is approved by management </t>
  </si>
  <si>
    <t>特权PID未按需授权，未经批准</t>
  </si>
  <si>
    <t>IT-IA-C012</t>
  </si>
  <si>
    <t>Access to Privilege IDs(PID) is recertified in accordance with User Identity and Access Management Standard. Recert is documented</t>
  </si>
  <si>
    <t>Privileged Access Recertification process</t>
  </si>
  <si>
    <t>PID的许可访问未重新审核</t>
  </si>
  <si>
    <t>IT-IA-C013</t>
  </si>
  <si>
    <t>Passwords of Privilege IDs must be managed by a password repository and management tool that is approved by Group TR.</t>
  </si>
  <si>
    <t>Passwords of Emergency IDs must be managed by a password repository and management tool that is approved by Group TR.</t>
  </si>
  <si>
    <t>% of Privilege ID managed by breakglass e.g. TPAM/PIM</t>
  </si>
  <si>
    <t>PID的密码未被密码库管理</t>
  </si>
  <si>
    <t>IT-IA-C014</t>
  </si>
  <si>
    <t>Passwords of Privilege IDs(PID) are changed regulary</t>
  </si>
  <si>
    <t>% Password rotation (for accounts where this is required by standards)</t>
  </si>
  <si>
    <t>PID的密码未周期变更</t>
  </si>
  <si>
    <t>IT-IA-C015</t>
  </si>
  <si>
    <t xml:space="preserve">Use of Privileged ID is reviewed in accordance with the I&amp;AM standard. </t>
  </si>
  <si>
    <t>Review of privileged access use</t>
  </si>
  <si>
    <t>PID的使用未进行核查</t>
  </si>
  <si>
    <t xml:space="preserve">Audit logging is turned on for all privileged IDs as required by standards.  All required data is logged, log retention is set, and logs are reviwed per standards. </t>
  </si>
  <si>
    <t>Audit function of privileged IDs</t>
  </si>
  <si>
    <t>PID的使用未有审计记录</t>
  </si>
  <si>
    <t>IT-IA-C016</t>
  </si>
  <si>
    <t xml:space="preserve">System controls are implemented on all PCs and laptops to restrict access to the software installation rights. Only authorized IT staff are given such installation rights for system </t>
  </si>
  <si>
    <t>% of software installation right  restricted on PCs and laptops</t>
  </si>
  <si>
    <t>未关闭所有PC和笔记本电脑的软件安装权限</t>
  </si>
  <si>
    <t>IT-IA-C017</t>
  </si>
  <si>
    <t>A discovery process is in place to identify Privileged Identities not created, authorized and protected, as per the Privileged Identity Standard.</t>
  </si>
  <si>
    <t>未有相关监控流程来识别PID的创建，授权和保护</t>
  </si>
  <si>
    <t>IT-IA-C018</t>
  </si>
  <si>
    <t xml:space="preserve">A User Recertification process exists in which user access is reviewed at least on a yearly basis and recertified by an appropriate authority to confirm that the access is aligned with the user's current job functions and that segregation of duties is maintained. </t>
  </si>
  <si>
    <t>未有用户ID重认证流程</t>
  </si>
  <si>
    <t>IT-IA-C019</t>
  </si>
  <si>
    <t>Passwords of user IDs are changed regulary</t>
  </si>
  <si>
    <t>用户ID的密码未周期变化，密码策略设置相关</t>
  </si>
  <si>
    <t>IT-IA-C020</t>
  </si>
  <si>
    <t>All user IDs of  terminated users must be removed from the system within seven (7) days from the last working day.</t>
  </si>
  <si>
    <t>% Leavers with ID</t>
  </si>
  <si>
    <t>员工离职后，7天内未删除ID</t>
  </si>
  <si>
    <t>IT-IA-C021</t>
  </si>
  <si>
    <t>Passwords must not be written down, hardcoded in clear text in any code, scripts or configuration files.</t>
  </si>
  <si>
    <t>Compliance level</t>
  </si>
  <si>
    <t>密码直接明文存储在code，脚本或配置文件中</t>
  </si>
  <si>
    <t>IT-IA-C022</t>
  </si>
  <si>
    <t>All API traffic should be encrypted using TLS</t>
  </si>
  <si>
    <t>Confirm, all under HTTPS/TLS</t>
  </si>
  <si>
    <t>App Team confirm
Enforced by API Gateway and process</t>
  </si>
  <si>
    <t>API的流量未用TLS加密</t>
  </si>
  <si>
    <t>IT-IA-C023</t>
  </si>
  <si>
    <t>The application must define a reasonable rate limit for each user depending on business requirement and drop any request which exceeds the limit</t>
  </si>
  <si>
    <t>AIA Connect current setup</t>
  </si>
  <si>
    <t>应用未给每个用户定义一个合理的使用频率限制</t>
  </si>
  <si>
    <t>tao</t>
  </si>
  <si>
    <t>IT-IA-C024</t>
  </si>
  <si>
    <t xml:space="preserve">For User to machine communication, the application must mandatorily generate an Access token and optionally a Refresh token on authentication. An Access token is sufficient for machine to machine communication. </t>
  </si>
  <si>
    <t xml:space="preserve">App Team confirm
Follow standard AIA goverance </t>
  </si>
  <si>
    <t>用户与机器之间的通讯，未生成access token来认证</t>
  </si>
  <si>
    <t>IT-IA-C025</t>
  </si>
  <si>
    <t xml:space="preserve">The application must treat the Access token as a session identifier. All standards relevant to Session IDs are applicable to access tokens </t>
  </si>
  <si>
    <t>AIA Connect - CIAM standard</t>
  </si>
  <si>
    <t>App team confirm</t>
  </si>
  <si>
    <t>access token未被当成会话认证的 session ID</t>
  </si>
  <si>
    <t>IT-IA-C026</t>
  </si>
  <si>
    <t>Refresh token must expire after no longer than 1 day of inactivity.</t>
  </si>
  <si>
    <t>refresh token一天未活动后，仍未超时</t>
  </si>
  <si>
    <t>IT-IA-C027</t>
  </si>
  <si>
    <t>Refresh token must be securely stored on client devices (e.g.: iOS keychain) in a manner than other malicious apps cannot access them</t>
  </si>
  <si>
    <t>AIA Connect current setup, keychain</t>
  </si>
  <si>
    <t>refresh token未被安全保存</t>
  </si>
  <si>
    <t>IT-IA-C028</t>
  </si>
  <si>
    <t>The application must use Proof Key for Code Exchange (PKCE) to securely transmit Refresh tokens to the server.</t>
  </si>
  <si>
    <t>AIA Connect - CIAM practise</t>
  </si>
  <si>
    <t>应用未使用PKCE来传输refresh token到服务器</t>
  </si>
  <si>
    <t>IT-IA-C029</t>
  </si>
  <si>
    <t>API logging must follow the requirements as stipulated in ITSR.034 (section 5.2).</t>
  </si>
  <si>
    <t>API日志未遵循 ITST.034的标准</t>
  </si>
  <si>
    <t>IT-GC-C001</t>
  </si>
  <si>
    <t>Corporate IT Policies/standards/guidelines/procedures are documented and maintained to provide guidance and structure for managing Technology Infrastructure, facilities, hardware, software, information and services.</t>
  </si>
  <si>
    <t>Policies/standards/guidelines/procedures coverage on Technology Infrastructure, facilities, hardware, software, information and services.</t>
  </si>
  <si>
    <t>未有IT策略，标准，指导，流程来管理IT</t>
  </si>
  <si>
    <t>IT-GC-C002</t>
  </si>
  <si>
    <t>Corporate IT Policies/standards/guidelines/procedures are timely reviewed, updated and endorsed in Technology Risk Forum and announced through agreed channel to IT users.</t>
  </si>
  <si>
    <t>% of corporate IT Policies/Standards/Guidelines/Procedures are approved by Technology Risk Forum</t>
  </si>
  <si>
    <t>IT策略，标准，指导，流程未经评审</t>
  </si>
  <si>
    <t>IT-GC-C003</t>
  </si>
  <si>
    <t xml:space="preserve">All AIA Staffs are provided security awareness training on a regular basis (at least annually). Where required contractors and 3rd parties are provided with training. </t>
  </si>
  <si>
    <t>% of AIA IT Staffs / contractors  are completed the security awareness training annually</t>
  </si>
  <si>
    <t>AIA员工或其他第三方/合作方未进行周期性培训</t>
  </si>
  <si>
    <t>IT-GC-C004</t>
  </si>
  <si>
    <t>An Information &amp; Technology risk management framework is developed and annually reviewed to oversight the Information Security at AIA.</t>
  </si>
  <si>
    <t>信息技术风险管理框架未有年度评审</t>
  </si>
  <si>
    <t>IT-GC-C005</t>
  </si>
  <si>
    <t>A standard Information &amp; Technology Risk and Control Library (Matrix) is maintained and reviewed annually, to ensure new risks that are identified from the changes of the business and technology environments and new controls developed to address the risks.</t>
  </si>
  <si>
    <t>信息技术风险控制矩阵未有年度评审</t>
  </si>
  <si>
    <t>IT-GC-C006</t>
  </si>
  <si>
    <t>Information &amp; Technology Internal controls are evaluated on a periodic basis to attest to their effectiveness in a risk based approach.</t>
  </si>
  <si>
    <t>% of High/Medium Information &amp; Technology Internal controls evaluated</t>
  </si>
  <si>
    <t>未有周期性内部控制来评估技术的有效性</t>
  </si>
  <si>
    <t>IT-GC-C007</t>
  </si>
  <si>
    <t xml:space="preserve">Deviation from IT policies/standards and identified risks and associated control weaknesses are filed and evaluated through the TIM (Technology Issue Management) process. 
Compensating controls or and remediation actions for non-compliance as applicable are stated in the request forms. Remediation actions, if applicable, are performed according to the approved plan and schedule. </t>
  </si>
  <si>
    <t>% of High/Medium Risks and control weaknesses are addressed with appropriate actions AND 
# of overdue high risk issues</t>
  </si>
  <si>
    <t>所有与策略，标准和风险识别有偏差的控制弱点，未走TIM流程。并列出相关的补救措施</t>
  </si>
  <si>
    <t>IT-GC-C008</t>
  </si>
  <si>
    <t>The IT Strategy is developed based on Business strategic requirements.  IT Strategy is discussed with senior business management, BU IT management and endorsed by the executive management committee. (IT-PG-LR001-LC101)</t>
  </si>
  <si>
    <t>IT战略未根据业务战略进行拟定。未有高层背书</t>
  </si>
  <si>
    <t>IT-GC-C009</t>
  </si>
  <si>
    <t>IT priorities, resource allocations, key projects and service levels are reviewed by BU IT management to ensure they are aligned with business requirements and IT plan. (IT-PG-LR001-LC103)</t>
  </si>
  <si>
    <t>reviewed</t>
  </si>
  <si>
    <t>IT优先级，资源分配，关键项目和服务级别未有评审来保障业务需求和IT计划</t>
  </si>
  <si>
    <t>IT-GC-C010</t>
  </si>
  <si>
    <t>Business cases/projects with significant investment on technology-enabled solutions are approved by BU management and Group Technology via the Technology Building Permit Process for appropriateness and viability. (IT-PG-LR001-LC104)</t>
  </si>
  <si>
    <t>高投入的技术方案未经公司管理层和集团技术部批准</t>
  </si>
  <si>
    <t>IT-GC-C011</t>
  </si>
  <si>
    <t xml:space="preserve">Corporate IT Policies/standards/guidelines/procedures should be communicated to all relevant staff and contractors/3rd parties where applicable. </t>
  </si>
  <si>
    <t>executed</t>
  </si>
  <si>
    <t>未将公司的策略，标准，指导和流程传达给所有相关人员</t>
  </si>
  <si>
    <t>Compliance certificate and report</t>
  </si>
  <si>
    <t>The Solution certified to CSA STAR level 2 or above</t>
  </si>
  <si>
    <t>Certificate of supplier</t>
  </si>
  <si>
    <t>TSS</t>
  </si>
  <si>
    <t>未有CSA STAR level 2 or above</t>
  </si>
  <si>
    <t>Annual provision of an SOC 2 type 2 report, covering all the operations processes used to manage the IaaS/PaaS/SaaS platform.</t>
  </si>
  <si>
    <t>SOC reports of supplier</t>
  </si>
  <si>
    <t>未提供SOC 2 type 2 report</t>
  </si>
  <si>
    <t xml:space="preserve">Provision of other internationally recognized security certificates or compliance reports, e.g. ISO27k, FedRAMP, MTCS, etc.
</t>
  </si>
  <si>
    <t>其他国际认证，如ISO27000,</t>
  </si>
  <si>
    <t>Cloud infrastructure security</t>
  </si>
  <si>
    <t>Cloud network security settings (e.g. network perimeter &amp; segregation concerning VNet, subnet, public/private peering, etc.) comply with AIA network security requirements.</t>
  </si>
  <si>
    <t>Supplier information security policy showing relevant requirements. Or if the vendor is ISO certified then it should be sufficient control.</t>
  </si>
  <si>
    <t>Reviewed by Group</t>
  </si>
  <si>
    <t>云网络安全配置不符合AIA安全需求</t>
  </si>
  <si>
    <t>The subscription has the inbound firewall already setup and operational.</t>
  </si>
  <si>
    <t>订阅未有已配置并在运营的入口防火墙</t>
  </si>
  <si>
    <t>The virtual machines are built using the AIA provided SOEs.</t>
  </si>
  <si>
    <t>by IBM IMI under formal process</t>
  </si>
  <si>
    <t>虚拟机的创建未使用AIA SOEs</t>
  </si>
  <si>
    <t>No direct RDP/SSH access to VMs within the subscription. All such access pass through a jumphost accessible only from the AIA Corp network</t>
  </si>
  <si>
    <t>Follow</t>
  </si>
  <si>
    <t>虚拟机的访问未经堡垒机</t>
  </si>
  <si>
    <t>Patch management process in place, for all Supplier managed components, to ensure that patches are applied in a timely manner, with all Critical Security patches applied within a maximum of 30 days unless otherwise agreed.</t>
  </si>
  <si>
    <t>未有相关的补丁管理要求，严重的安全补丁，30天内仍未打上</t>
  </si>
  <si>
    <t xml:space="preserve">Cloud Asset Management </t>
  </si>
  <si>
    <t xml:space="preserve">An inventory of IT components for each system must be maintained. </t>
  </si>
  <si>
    <t>未有维护IT模块的相关管理库</t>
  </si>
  <si>
    <t>Cloud ID and Access control</t>
  </si>
  <si>
    <t>All access to VMs, portal, applications are in line with the AIA RBAC model. No local IDs are used to provide access to any of the components.</t>
  </si>
  <si>
    <t>对虚拟机，云管理平台，应用的访问未依据role权限管理模型</t>
  </si>
  <si>
    <t>Integration capability with AIA Single-sign-on &amp; Two-factor-authentication facilities</t>
  </si>
  <si>
    <t>未有集成SSO或者双因子认证的能力</t>
  </si>
  <si>
    <t xml:space="preserve">Integration capablility with AIA password management solution (CyberArk)
</t>
  </si>
  <si>
    <t>Enforced</t>
  </si>
  <si>
    <t>未有集成密码管理方案（CyberArk）的能力</t>
  </si>
  <si>
    <t>Cloud logging and monitoring</t>
  </si>
  <si>
    <t xml:space="preserve">Log and store system events in the AIA approved SIEM solution with alert monitoring capability.
</t>
  </si>
  <si>
    <t>TR confrim, Effecitve or NA</t>
  </si>
  <si>
    <t>系统事件日志未集成到SIEM解决方案中</t>
  </si>
  <si>
    <t xml:space="preserve">The cloud subscription is integrated with Redlock and is monitored by the GTR Cloud Security team.
</t>
  </si>
  <si>
    <t>订阅未集成Redlock</t>
  </si>
  <si>
    <t>System acquisition, development and maintenance</t>
  </si>
  <si>
    <t>Static analysis in place to ensure software or application is developed using secure code standards</t>
  </si>
  <si>
    <t>Followed and scanned by tool</t>
  </si>
  <si>
    <t>未有static scan</t>
  </si>
  <si>
    <t>Cloud Encryption and Key Management</t>
  </si>
  <si>
    <t>Data at rest encryption method must be aligned with AIA standards.</t>
  </si>
  <si>
    <t>Followed, TDE</t>
  </si>
  <si>
    <t>数据存储的加密算法不符合AIA标准</t>
  </si>
  <si>
    <t>All data transmission is via secured data transfer protocols (Transport Layer Security (TLS v1.1 or above) and encrypted (256-bit encryption at a minimum).</t>
  </si>
  <si>
    <t>Data in Transit encryption, TLS1.2</t>
  </si>
  <si>
    <t>数据传输未使用安全传输协议如TLS1.2</t>
  </si>
  <si>
    <t>A cryptographic key lifecycle in place including key generation, key storage, key distribution and key destruction.</t>
  </si>
  <si>
    <t>Followed</t>
  </si>
  <si>
    <t>未有相关的密钥生命周期管理</t>
  </si>
  <si>
    <t>Cryptographic keys shall be stored inside a Key Management System (KMS) throughout the whole lifecycle (e.g. Azure Key Vault)</t>
  </si>
  <si>
    <t xml:space="preserve">AKS - Followed, Third-Party Package Solution, covered by TIM
</t>
  </si>
  <si>
    <t>加密密钥未保存在KMS</t>
  </si>
  <si>
    <t>Cloud Application Security</t>
  </si>
  <si>
    <t>All internet facing applications have WAF enabled to control the traffic flow.</t>
  </si>
  <si>
    <t>Existing AIA Connect setup</t>
  </si>
  <si>
    <t>外网应用未部署WAF</t>
  </si>
  <si>
    <t>Identity and Access Management</t>
  </si>
  <si>
    <t>Each RPA bots IDs must be associated with a unique identity for accountability.</t>
  </si>
  <si>
    <t>每个机器人ID未关联唯一身份，以追寻和问责</t>
  </si>
  <si>
    <t>RPA bot account must authenticated with multifactor authentication.</t>
  </si>
  <si>
    <t>机器人账号未进行多因子认证</t>
  </si>
  <si>
    <t>IDs and Passwords must not be hardcoded in clear text in any code, RPA scripts or configuration files.</t>
  </si>
  <si>
    <t>ID和password明文存储在代码，脚本，配置文件</t>
  </si>
  <si>
    <t>Password for RPA bot IDs is changed or rotated on a regulary basis.</t>
  </si>
  <si>
    <t>机器人ID的密码未有周期变更和轮询</t>
  </si>
  <si>
    <t xml:space="preserve">Audit logging is turned on for RPA bot IDs.  All required data is logged, log retention is set, and logs are reviwed per standards. </t>
  </si>
  <si>
    <t>机器人ID未有审计日志</t>
  </si>
  <si>
    <t>RPA Developer and RPA Operators roles must be assinged to different personel with regards to Segregation of Duties.</t>
  </si>
  <si>
    <t>机器人的开发人员和运营人员未有权责分离</t>
  </si>
  <si>
    <t>Any PRA bots assignined with Privilege IDs must be managed by a password repository and management tool that is approved by Group TR.</t>
  </si>
  <si>
    <t>机器人被分配一个PID后，未被密码管理库管理</t>
  </si>
  <si>
    <t>Audit Logging and Monitoring</t>
  </si>
  <si>
    <t>Bots activity should be logged and kept in a secure location where the bot account doesn’t have write access.</t>
  </si>
  <si>
    <t>机器人的活动未被记录和保存在一个安全位置</t>
  </si>
  <si>
    <t>Sensitive data (e.g. password credetials, PII) must not be captured in RPA logs.</t>
  </si>
  <si>
    <t>日志文件包含密码数据</t>
  </si>
  <si>
    <t>RPA Operator shouldn’t have write access to RPA Scripts.</t>
  </si>
  <si>
    <t>RPA运营人员对脚本拥有写的权限</t>
  </si>
  <si>
    <t>RPA applications has gone through pentest and the vendor produced pentest report.</t>
  </si>
  <si>
    <t>RPA未进行pentest</t>
  </si>
  <si>
    <t>Threat Event / Control Domain</t>
  </si>
  <si>
    <t>Threat Event Likelihood</t>
  </si>
  <si>
    <t xml:space="preserve">Control </t>
  </si>
  <si>
    <t>Control Effectiveness Assessment</t>
  </si>
  <si>
    <t>Risk Impact Rating</t>
  </si>
  <si>
    <t>*Monthly compliance report with agreed controls (this includes and is not limited to technology, processes, and controls like proof of training and background check) inplace from supplier.</t>
  </si>
  <si>
    <t>*Network segregation is in place between the IaaS Service provided by the Supplier and the rest of the AIA network.</t>
  </si>
  <si>
    <t>*The network segregation must conform to the AIA Segregation of networks policy where AIA must configure the right network segregation</t>
  </si>
  <si>
    <t>*Internet facing services are deployed with DDoS solution.</t>
  </si>
  <si>
    <t>*IaaS Supplier’s solution should be connected to the AIA network via a private network connection or via strict IP filtering.</t>
  </si>
  <si>
    <t>*An annual penetration test should be performed of the underlying IaaS platform to detect vulnerabilities</t>
  </si>
  <si>
    <t>*All backups should be encrypted according to cryptographic standard on the use of cryptographic control;</t>
  </si>
  <si>
    <t>*All backups are stored in AIA’s premises, or stored with a second CSP that has no common points of failure with the first CSP.</t>
  </si>
  <si>
    <t>*Remote sessions must be configured to prevent local storage and local printing of AIA Data by the remote device.</t>
  </si>
  <si>
    <t>*termination of employment process must be in place that includes revoking access rights, and seizing its IT equipment.</t>
  </si>
  <si>
    <t>Severe</t>
  </si>
  <si>
    <t>Major</t>
  </si>
  <si>
    <t>Moderate</t>
  </si>
  <si>
    <t>Minor</t>
  </si>
  <si>
    <t>Possible</t>
  </si>
  <si>
    <t>Likely</t>
  </si>
  <si>
    <t>Highly Likely</t>
  </si>
  <si>
    <t>App Criticality</t>
  </si>
  <si>
    <t>Vul Possibility</t>
  </si>
  <si>
    <t>Criticality*Possibility</t>
  </si>
  <si>
    <t>Catastrophic</t>
  </si>
  <si>
    <t>highly likely</t>
  </si>
  <si>
    <t>&gt;5999</t>
  </si>
  <si>
    <t>critical</t>
  </si>
  <si>
    <t>likely</t>
  </si>
  <si>
    <t>&gt;2999, &lt;4801</t>
  </si>
  <si>
    <t>high</t>
  </si>
  <si>
    <t>possible</t>
  </si>
  <si>
    <t>&gt;1999, &lt;2801</t>
  </si>
  <si>
    <t>medium</t>
  </si>
  <si>
    <t>unlikely</t>
  </si>
  <si>
    <t>&gt;749, &lt;1801</t>
  </si>
  <si>
    <t>low</t>
  </si>
  <si>
    <t>rare</t>
  </si>
  <si>
    <t xml:space="preserve"> =0</t>
  </si>
  <si>
    <t>empty</t>
  </si>
  <si>
    <t>Risk = Criticality * possibility</t>
  </si>
  <si>
    <t>Minimal</t>
  </si>
  <si>
    <t>Classification Criteria</t>
  </si>
  <si>
    <t>Scores</t>
  </si>
  <si>
    <t>Category: Compliance</t>
  </si>
  <si>
    <t>1. Compliance Category</t>
  </si>
  <si>
    <t>Regulatory+Financial</t>
  </si>
  <si>
    <t>Regulatory</t>
  </si>
  <si>
    <t>Information storage that faciliates the reporting to government agencies and authorities</t>
  </si>
  <si>
    <t>Financial</t>
  </si>
  <si>
    <t>Listing financial disclosure requirement (e.g.ICFR)</t>
  </si>
  <si>
    <t>None</t>
  </si>
  <si>
    <t>Category: Operational</t>
  </si>
  <si>
    <t>2. Type of Users</t>
  </si>
  <si>
    <t>Customers+Agents</t>
  </si>
  <si>
    <t>Agents</t>
  </si>
  <si>
    <t xml:space="preserve">Internal Staff </t>
  </si>
  <si>
    <t>3. Number of Users</t>
  </si>
  <si>
    <t>10000 or Above</t>
  </si>
  <si>
    <t>Between 1000 to 9999</t>
  </si>
  <si>
    <t xml:space="preserve">Between 100 to 999 </t>
  </si>
  <si>
    <t>Less than 100</t>
  </si>
  <si>
    <t>Category: Financial</t>
  </si>
  <si>
    <t>4. Financial Impact</t>
  </si>
  <si>
    <t>Revenue and claims related financial impact</t>
  </si>
  <si>
    <t>Insurance Product related items i.e. Product Sales, Premium, Claims, Policy Management, etc.</t>
  </si>
  <si>
    <t xml:space="preserve">Other financial impacts </t>
  </si>
  <si>
    <t xml:space="preserve">Operating expenses i.e. Procurement, Sales and Marketing, Operations, etc. </t>
  </si>
  <si>
    <t>Category: Availability</t>
  </si>
  <si>
    <t>5. Application Recovery Time Objective (RTO)</t>
  </si>
  <si>
    <t>Always Available</t>
  </si>
  <si>
    <t>Equal to or Less than 2 hours</t>
  </si>
  <si>
    <t>Equal to or Less than 4 hours</t>
  </si>
  <si>
    <t>Equal to or Less than 8 hours</t>
  </si>
  <si>
    <t>Equal to or Less than 12 hours</t>
  </si>
  <si>
    <t>Equal to or Less than 24 hours</t>
  </si>
  <si>
    <t>Equal to or Less than 48 hours</t>
  </si>
  <si>
    <t>Equal to or Less than 72 hours</t>
  </si>
  <si>
    <t>More than 72 hours</t>
  </si>
  <si>
    <t>Category: Network</t>
  </si>
  <si>
    <t>6. Network Facing</t>
  </si>
  <si>
    <t>Internet facing on premise</t>
  </si>
  <si>
    <t>Customer portal; Corporate portal; Agency portal, etc. which are hosted in AIA’s own data center while accessible via internet.</t>
  </si>
  <si>
    <t>Public Cloud</t>
  </si>
  <si>
    <t>Most of the SaaS used by AIA, e.g. Bloomberg service; Workday; ServiceNow; etc. which are hosted by cloud vendor and accessible via internet.</t>
  </si>
  <si>
    <t>Internet facing on AIA Manage Cloud</t>
  </si>
  <si>
    <t>Apps built on AIA managed Azure cloud. E.g. Firestorm.</t>
  </si>
  <si>
    <t>Private Cloud</t>
  </si>
  <si>
    <t>There is no such private cloud in AIA as yet. This refers to the classic private cloud which is hosted in AIA’s data center but built by cloud vendor, which is not shared with any other cloud clients.</t>
  </si>
  <si>
    <t>External facing on premise</t>
  </si>
  <si>
    <t>B2B hosted in AIA’s data center with connection to dedicated external party only (e.g. Citi bank) which is not open to internet for end users’ access.</t>
  </si>
  <si>
    <t>Internal on AIA Manage Cloud</t>
  </si>
  <si>
    <t>Apps built on AIA managed Azure cloud. ViewPoint</t>
  </si>
  <si>
    <t>These apps are not exposed to internet but only accessible within internal network and hosted in AIA data center, e.g. Archer system.</t>
  </si>
  <si>
    <t>Standalone</t>
  </si>
  <si>
    <t>There are not many samples in this category. These apps are hosted in AIA data center without connection with other AIA applications, internally accessible only.</t>
  </si>
  <si>
    <t>Category: Confidentiality</t>
  </si>
  <si>
    <t>7a. Customer PII Data</t>
  </si>
  <si>
    <t>Yes</t>
  </si>
  <si>
    <t>Classified as "Highly Confidential" in 7e</t>
  </si>
  <si>
    <t>No</t>
  </si>
  <si>
    <t>7b. Healthcare Data</t>
  </si>
  <si>
    <t>7c. Price Sensitive Data</t>
  </si>
  <si>
    <t>7d. Credit Card Data</t>
  </si>
  <si>
    <t>7e. Data Classification (Except from the above)</t>
  </si>
  <si>
    <t>Highly Confidential</t>
  </si>
  <si>
    <t xml:space="preserve">Trade secrets, Fraud, Authentication Credentials, Litigation or Regulatory Actions </t>
  </si>
  <si>
    <t xml:space="preserve">Confidential </t>
  </si>
  <si>
    <t>Business Strategies, Business Cases, Marketing Plans, Audit / Compliance Reports, Product Development, etc.</t>
  </si>
  <si>
    <t>Restricted</t>
  </si>
  <si>
    <t>Company Policies, Standards and Procedures, Supplier List, Routine Reports, Business Records, Market or Product Research</t>
  </si>
  <si>
    <t>Public</t>
  </si>
  <si>
    <t>Marketing information, Released Financial Reports, Annual Reports, Other information obtained publicly</t>
  </si>
  <si>
    <t xml:space="preserve">Additional Profiling </t>
  </si>
  <si>
    <t xml:space="preserve">Point of Failure </t>
  </si>
  <si>
    <t xml:space="preserve">Less than or equal to 15 minutes </t>
  </si>
  <si>
    <t xml:space="preserve">Less than or equal to 2 hours </t>
  </si>
  <si>
    <t xml:space="preserve">Less than or equal to 4 hours </t>
  </si>
  <si>
    <t xml:space="preserve">Less than or equal to 8 hours </t>
  </si>
  <si>
    <t xml:space="preserve">Less than or equal to 12 hours </t>
  </si>
  <si>
    <t xml:space="preserve">Less than or equal to 24 hours </t>
  </si>
  <si>
    <t xml:space="preserve">Less than or equal to 48 hours </t>
  </si>
  <si>
    <t>Less than 7 days or above</t>
  </si>
  <si>
    <t>AIA SL</t>
  </si>
  <si>
    <t>Internal Staff</t>
  </si>
  <si>
    <t>Internet Facing Web application</t>
  </si>
  <si>
    <t>A - Severe</t>
  </si>
  <si>
    <t>15 mins</t>
  </si>
  <si>
    <t>30 mins</t>
  </si>
  <si>
    <t>AU</t>
  </si>
  <si>
    <t>B - Major</t>
  </si>
  <si>
    <t>4 hours</t>
  </si>
  <si>
    <t>60 mins</t>
  </si>
  <si>
    <t>Partially</t>
  </si>
  <si>
    <t>Ineffective</t>
  </si>
  <si>
    <t>CN</t>
  </si>
  <si>
    <t>Partners/ Agents</t>
  </si>
  <si>
    <t>Thick Client</t>
  </si>
  <si>
    <t>C - Moderate</t>
  </si>
  <si>
    <t>24 hours</t>
  </si>
  <si>
    <t>GO</t>
  </si>
  <si>
    <t>Mobile Application</t>
  </si>
  <si>
    <t>D - Minor</t>
  </si>
  <si>
    <t>HK</t>
  </si>
  <si>
    <t>ID</t>
  </si>
  <si>
    <t>KR</t>
  </si>
  <si>
    <t>Malaysia</t>
  </si>
  <si>
    <t>NZ</t>
  </si>
  <si>
    <t>OSS</t>
  </si>
  <si>
    <t>PH</t>
  </si>
  <si>
    <t>SG</t>
  </si>
  <si>
    <t>Taiwan</t>
  </si>
  <si>
    <t>TH</t>
  </si>
  <si>
    <t>Vietnam</t>
  </si>
  <si>
    <t>AIA  Connect  practise, under regular Scan every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</si>
</sst>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1" x14ac:knownFonts="1">
    <font>
      <sz val="11"/>
      <color theme="1"/>
      <name val="Calibri"/>
      <family val="2"/>
      <scheme val="minor"/>
    </font>
    <font>
      <sz val="11"/>
      <color rgb="FF006100"/>
      <name val="Calibri"/>
      <family val="2"/>
      <scheme val="minor"/>
    </font>
    <font>
      <b/>
      <sz val="11"/>
      <color theme="1"/>
      <name val="Calibri"/>
      <family val="2"/>
      <scheme val="minor"/>
    </font>
    <font>
      <sz val="10"/>
      <name val="Arial"/>
      <family val="2"/>
    </font>
    <font>
      <b/>
      <sz val="28"/>
      <name val="Calibri"/>
      <family val="2"/>
      <scheme val="minor"/>
    </font>
    <font>
      <b/>
      <sz val="28"/>
      <color theme="1"/>
      <name val="Calibri"/>
      <family val="2"/>
      <scheme val="minor"/>
    </font>
    <font>
      <sz val="11"/>
      <name val="Calibri"/>
      <family val="2"/>
      <scheme val="minor"/>
    </font>
    <font>
      <b/>
      <sz val="11"/>
      <name val="Calibri"/>
      <family val="2"/>
      <scheme val="minor"/>
    </font>
    <font>
      <b/>
      <sz val="14"/>
      <name val="Calibri"/>
      <family val="2"/>
      <scheme val="minor"/>
    </font>
    <font>
      <b/>
      <sz val="14"/>
      <color theme="1"/>
      <name val="Calibri"/>
      <family val="2"/>
      <scheme val="minor"/>
    </font>
    <font>
      <b/>
      <sz val="18"/>
      <color theme="1"/>
      <name val="Calibri"/>
      <family val="2"/>
      <scheme val="minor"/>
    </font>
    <font>
      <b/>
      <sz val="14"/>
      <color rgb="FF006100"/>
      <name val="Calibri"/>
      <family val="2"/>
      <scheme val="minor"/>
    </font>
    <font>
      <b/>
      <sz val="12"/>
      <color theme="1"/>
      <name val="Calibri"/>
      <family val="2"/>
      <scheme val="minor"/>
    </font>
    <font>
      <sz val="9"/>
      <color rgb="FF006100"/>
      <name val="Calibri"/>
      <family val="2"/>
      <scheme val="minor"/>
    </font>
    <font>
      <i/>
      <sz val="9"/>
      <color rgb="FF006100"/>
      <name val="Calibri"/>
      <family val="2"/>
      <scheme val="minor"/>
    </font>
    <font>
      <sz val="11"/>
      <color theme="1"/>
      <name val="Arial"/>
      <family val="2"/>
    </font>
    <font>
      <sz val="11"/>
      <color rgb="FFFF0000"/>
      <name val="Calibri"/>
      <family val="2"/>
      <scheme val="minor"/>
    </font>
    <font>
      <b/>
      <sz val="14"/>
      <color rgb="FFFF0000"/>
      <name val="Calibri"/>
      <family val="2"/>
      <scheme val="minor"/>
    </font>
    <font>
      <i/>
      <sz val="9"/>
      <color rgb="FFFF0000"/>
      <name val="Calibri"/>
      <family val="2"/>
      <scheme val="minor"/>
    </font>
    <font>
      <sz val="9"/>
      <color rgb="FFFF0000"/>
      <name val="Calibri"/>
      <family val="2"/>
      <scheme val="minor"/>
    </font>
    <font>
      <b/>
      <sz val="10"/>
      <color rgb="FF000000"/>
      <name val="Georgia"/>
      <family val="1"/>
    </font>
    <font>
      <b/>
      <sz val="10"/>
      <color rgb="FF499A52"/>
      <name val="Georgia"/>
      <family val="1"/>
    </font>
    <font>
      <sz val="10"/>
      <color rgb="FFFFE600"/>
      <name val="Georgia"/>
      <family val="1"/>
    </font>
    <font>
      <sz val="10"/>
      <color rgb="FF000000"/>
      <name val="Georgia"/>
      <family val="1"/>
    </font>
    <font>
      <b/>
      <sz val="11"/>
      <color rgb="FF000000"/>
      <name val="Georgia"/>
      <family val="1"/>
    </font>
    <font>
      <b/>
      <sz val="11"/>
      <color theme="1"/>
      <name val="Georgia"/>
      <family val="1"/>
    </font>
    <font>
      <sz val="11"/>
      <name val="Calibri"/>
      <family val="2"/>
    </font>
    <font>
      <strike/>
      <sz val="11"/>
      <color theme="1"/>
      <name val="Calibri"/>
      <family val="2"/>
      <scheme val="minor"/>
    </font>
    <font>
      <sz val="14"/>
      <color theme="9" tint="-0.249977111117893"/>
      <name val="Calibri"/>
      <family val="2"/>
      <scheme val="minor"/>
    </font>
    <font>
      <b/>
      <sz val="14"/>
      <color theme="9" tint="-0.249977111117893"/>
      <name val="Calibri"/>
      <family val="2"/>
      <scheme val="minor"/>
    </font>
    <font>
      <i/>
      <sz val="9"/>
      <color rgb="FF000000"/>
      <name val="Calibri"/>
      <family val="2"/>
      <scheme val="minor"/>
    </font>
  </fonts>
  <fills count="14">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ABD8AF"/>
        <bgColor indexed="64"/>
      </patternFill>
    </fill>
    <fill>
      <patternFill patternType="solid">
        <fgColor rgb="FF8DC994"/>
        <bgColor indexed="64"/>
      </patternFill>
    </fill>
    <fill>
      <patternFill patternType="solid">
        <fgColor rgb="FFFFE600"/>
        <bgColor indexed="64"/>
      </patternFill>
    </fill>
    <fill>
      <patternFill patternType="solid">
        <fgColor rgb="FFC00000"/>
        <bgColor indexed="64"/>
      </patternFill>
    </fill>
    <fill>
      <patternFill patternType="solid">
        <fgColor theme="6"/>
        <bgColor indexed="64"/>
      </patternFill>
    </fill>
  </fills>
  <borders count="33">
    <border>
      <left/>
      <right/>
      <top/>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rgb="FF00B050"/>
      </left>
      <right style="thin">
        <color rgb="FF00B050"/>
      </right>
      <top style="thin">
        <color rgb="FF00B050"/>
      </top>
      <bottom style="thin">
        <color rgb="FF00B050"/>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auto="1"/>
      </left>
      <right style="thin">
        <color auto="1"/>
      </right>
      <top style="thin">
        <color auto="1"/>
      </top>
      <bottom style="thin">
        <color auto="1"/>
      </bottom>
      <diagonal/>
    </border>
    <border>
      <left style="thin">
        <color rgb="FF00B050"/>
      </left>
      <right style="thin">
        <color rgb="FF00B050"/>
      </right>
      <top/>
      <bottom/>
      <diagonal/>
    </border>
    <border>
      <left/>
      <right/>
      <top style="thin">
        <color rgb="FF00B050"/>
      </top>
      <bottom style="thin">
        <color rgb="FF00B050"/>
      </bottom>
      <diagonal/>
    </border>
    <border>
      <left style="thin">
        <color theme="6" tint="-0.499984740745262"/>
      </left>
      <right/>
      <top/>
      <bottom/>
      <diagonal/>
    </border>
    <border>
      <left/>
      <right style="thin">
        <color rgb="FF00B050"/>
      </right>
      <top/>
      <bottom/>
      <diagonal/>
    </border>
    <border>
      <left style="thin">
        <color rgb="FF009900"/>
      </left>
      <right style="thin">
        <color rgb="FF009900"/>
      </right>
      <top style="thin">
        <color rgb="FF009900"/>
      </top>
      <bottom style="thin">
        <color rgb="FF009900"/>
      </bottom>
      <diagonal/>
    </border>
    <border>
      <left style="thin">
        <color rgb="FF00B050"/>
      </left>
      <right style="thin">
        <color rgb="FF00B050"/>
      </right>
      <top style="thin">
        <color rgb="FF00B050"/>
      </top>
      <bottom/>
      <diagonal/>
    </border>
    <border>
      <left style="thin">
        <color rgb="FF009900"/>
      </left>
      <right style="thin">
        <color rgb="FF00B050"/>
      </right>
      <top style="thin">
        <color rgb="FF00B050"/>
      </top>
      <bottom style="thin">
        <color rgb="FF00B050"/>
      </bottom>
      <diagonal/>
    </border>
    <border>
      <left style="thin">
        <color rgb="FF009900"/>
      </left>
      <right/>
      <top style="thin">
        <color rgb="FF009900"/>
      </top>
      <bottom style="thin">
        <color rgb="FF009900"/>
      </bottom>
      <diagonal/>
    </border>
    <border>
      <left/>
      <right style="thin">
        <color rgb="FF009900"/>
      </right>
      <top style="thin">
        <color rgb="FF009900"/>
      </top>
      <bottom style="thin">
        <color rgb="FF0099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B050"/>
      </left>
      <right style="thin">
        <color rgb="FF00B050"/>
      </right>
      <top/>
      <bottom style="thin">
        <color rgb="FF00B050"/>
      </bottom>
      <diagonal/>
    </border>
    <border>
      <left/>
      <right/>
      <top style="thin">
        <color auto="1"/>
      </top>
      <bottom/>
      <diagonal/>
    </border>
    <border>
      <left style="thin">
        <color rgb="FF009900"/>
      </left>
      <right style="thin">
        <color rgb="FF009900"/>
      </right>
      <top style="thin">
        <color rgb="FF009900"/>
      </top>
      <bottom style="thin">
        <color auto="1"/>
      </bottom>
      <diagonal/>
    </border>
    <border>
      <left style="thin">
        <color rgb="FF009900"/>
      </left>
      <right style="thin">
        <color rgb="FF009900"/>
      </right>
      <top style="thin">
        <color auto="1"/>
      </top>
      <bottom style="thin">
        <color auto="1"/>
      </bottom>
      <diagonal/>
    </border>
    <border>
      <left style="thin">
        <color rgb="FF009900"/>
      </left>
      <right style="thin">
        <color rgb="FF009900"/>
      </right>
      <top style="thin">
        <color auto="1"/>
      </top>
      <bottom style="thin">
        <color rgb="FF009900"/>
      </bottom>
      <diagonal/>
    </border>
    <border>
      <left/>
      <right/>
      <top/>
      <bottom style="thin">
        <color rgb="FF009900"/>
      </bottom>
      <diagonal/>
    </border>
    <border>
      <left style="thin">
        <color rgb="FF009900"/>
      </left>
      <right style="thin">
        <color rgb="FF009900"/>
      </right>
      <top/>
      <bottom style="thin">
        <color auto="1"/>
      </bottom>
      <diagonal/>
    </border>
    <border>
      <left style="thin">
        <color rgb="FF009900"/>
      </left>
      <right style="thin">
        <color rgb="FF009900"/>
      </right>
      <top/>
      <bottom style="thin">
        <color rgb="FF009900"/>
      </bottom>
      <diagonal/>
    </border>
    <border>
      <left/>
      <right/>
      <top style="thin">
        <color rgb="FF009900"/>
      </top>
      <bottom style="thin">
        <color rgb="FF009900"/>
      </bottom>
      <diagonal/>
    </border>
    <border>
      <left/>
      <right/>
      <top style="thin">
        <color rgb="FF009900"/>
      </top>
      <bottom/>
      <diagonal/>
    </border>
    <border>
      <left style="thin">
        <color rgb="FF009900"/>
      </left>
      <right style="thin">
        <color rgb="FF009900"/>
      </right>
      <top style="thin">
        <color rgb="FF0099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3">
    <xf numFmtId="0" fontId="0" fillId="0" borderId="0"/>
    <xf numFmtId="0" fontId="1" fillId="2" borderId="0" applyNumberFormat="0" applyBorder="0" applyAlignment="0" applyProtection="0"/>
    <xf numFmtId="0" fontId="3" fillId="0" borderId="0"/>
  </cellStyleXfs>
  <cellXfs count="166">
    <xf numFmtId="0" fontId="0" fillId="0" borderId="0" xfId="0"/>
    <xf numFmtId="0" fontId="0" fillId="3" borderId="0" xfId="0" applyFill="1"/>
    <xf numFmtId="0" fontId="0" fillId="3" borderId="0" xfId="0" applyFill="1" applyAlignment="1">
      <alignment vertical="top"/>
    </xf>
    <xf numFmtId="0" fontId="0" fillId="0" borderId="0" xfId="0" applyAlignment="1">
      <alignment vertical="top"/>
    </xf>
    <xf numFmtId="0" fontId="0" fillId="0" borderId="2" xfId="0" applyBorder="1" applyAlignment="1">
      <alignment vertical="top"/>
    </xf>
    <xf numFmtId="3" fontId="8" fillId="3" borderId="2" xfId="1" applyNumberFormat="1" applyFont="1" applyFill="1" applyBorder="1" applyAlignment="1" applyProtection="1">
      <alignment horizontal="center" vertical="top"/>
    </xf>
    <xf numFmtId="0" fontId="9" fillId="0" borderId="2" xfId="0" applyFont="1" applyBorder="1" applyAlignment="1">
      <alignment horizontal="center" vertical="top"/>
    </xf>
    <xf numFmtId="0" fontId="1" fillId="2" borderId="2" xfId="1" applyBorder="1" applyAlignment="1" applyProtection="1">
      <alignment vertical="top"/>
    </xf>
    <xf numFmtId="0" fontId="0" fillId="0" borderId="2" xfId="0" applyBorder="1"/>
    <xf numFmtId="0" fontId="2" fillId="4" borderId="2" xfId="0" applyFont="1" applyFill="1" applyBorder="1" applyAlignment="1">
      <alignment horizontal="left" vertical="top" wrapText="1"/>
    </xf>
    <xf numFmtId="0" fontId="0" fillId="0" borderId="2" xfId="0" applyBorder="1" applyAlignment="1">
      <alignment horizontal="left" vertical="center"/>
    </xf>
    <xf numFmtId="0" fontId="2" fillId="0" borderId="0" xfId="0" applyFont="1"/>
    <xf numFmtId="0" fontId="11" fillId="2" borderId="0" xfId="1" applyFont="1"/>
    <xf numFmtId="0" fontId="11" fillId="2" borderId="0" xfId="1" applyFont="1" applyAlignment="1" applyProtection="1">
      <alignment horizontal="left"/>
    </xf>
    <xf numFmtId="0" fontId="2" fillId="0" borderId="2" xfId="0" applyFont="1" applyBorder="1"/>
    <xf numFmtId="0" fontId="6" fillId="0" borderId="2" xfId="2" applyFont="1" applyBorder="1" applyAlignment="1">
      <alignment horizontal="left" vertical="center" wrapText="1"/>
    </xf>
    <xf numFmtId="3" fontId="1" fillId="2" borderId="2" xfId="1" applyNumberFormat="1" applyBorder="1" applyAlignment="1" applyProtection="1">
      <alignment horizontal="center" vertical="center"/>
    </xf>
    <xf numFmtId="0" fontId="0" fillId="3" borderId="2" xfId="0" applyFill="1" applyBorder="1" applyAlignment="1">
      <alignment vertical="top"/>
    </xf>
    <xf numFmtId="0" fontId="1" fillId="2" borderId="2" xfId="1" applyBorder="1" applyAlignment="1" applyProtection="1">
      <alignment horizontal="center" vertical="top"/>
      <protection locked="0"/>
    </xf>
    <xf numFmtId="0" fontId="6" fillId="3" borderId="2" xfId="0" applyFont="1" applyFill="1" applyBorder="1" applyAlignment="1">
      <alignment vertical="top"/>
    </xf>
    <xf numFmtId="0" fontId="6" fillId="3" borderId="2" xfId="2" applyFont="1" applyFill="1" applyBorder="1" applyAlignment="1">
      <alignment vertical="top"/>
    </xf>
    <xf numFmtId="164" fontId="1" fillId="2" borderId="2" xfId="1" applyNumberFormat="1" applyBorder="1" applyAlignment="1" applyProtection="1">
      <alignment horizontal="center" vertical="top"/>
      <protection locked="0"/>
    </xf>
    <xf numFmtId="0" fontId="0" fillId="3" borderId="1" xfId="0" applyFill="1" applyBorder="1" applyAlignment="1">
      <alignment vertical="top"/>
    </xf>
    <xf numFmtId="0" fontId="6" fillId="3" borderId="1" xfId="0" applyFont="1" applyFill="1" applyBorder="1" applyAlignment="1">
      <alignment vertical="top"/>
    </xf>
    <xf numFmtId="0" fontId="6" fillId="3" borderId="1" xfId="2" applyFont="1" applyFill="1" applyBorder="1" applyAlignment="1">
      <alignment vertical="top"/>
    </xf>
    <xf numFmtId="0" fontId="2" fillId="4" borderId="2" xfId="0" applyFont="1" applyFill="1" applyBorder="1" applyAlignment="1">
      <alignment horizontal="center" vertical="center" wrapText="1"/>
    </xf>
    <xf numFmtId="0" fontId="1" fillId="2" borderId="2" xfId="1" applyBorder="1" applyAlignment="1">
      <alignment horizontal="center"/>
    </xf>
    <xf numFmtId="0" fontId="0" fillId="0" borderId="5" xfId="0" applyBorder="1"/>
    <xf numFmtId="0" fontId="0" fillId="5" borderId="5" xfId="0" applyFill="1" applyBorder="1"/>
    <xf numFmtId="0" fontId="0" fillId="8" borderId="5" xfId="0" applyFill="1" applyBorder="1"/>
    <xf numFmtId="0" fontId="0" fillId="6" borderId="5" xfId="0" applyFill="1" applyBorder="1"/>
    <xf numFmtId="0" fontId="0" fillId="7" borderId="5" xfId="0" applyFill="1" applyBorder="1"/>
    <xf numFmtId="0" fontId="12" fillId="0" borderId="0" xfId="0" applyFont="1"/>
    <xf numFmtId="3" fontId="12" fillId="0" borderId="0" xfId="0" applyNumberFormat="1" applyFont="1"/>
    <xf numFmtId="0" fontId="0" fillId="0" borderId="0" xfId="0" applyAlignment="1">
      <alignment wrapText="1"/>
    </xf>
    <xf numFmtId="0" fontId="0" fillId="0" borderId="0" xfId="0" applyAlignment="1">
      <alignment vertical="top" wrapText="1"/>
    </xf>
    <xf numFmtId="0" fontId="1" fillId="2" borderId="2" xfId="1" applyBorder="1" applyAlignment="1" applyProtection="1">
      <alignment vertical="top" wrapText="1"/>
    </xf>
    <xf numFmtId="0" fontId="8" fillId="0" borderId="2" xfId="2" applyFont="1" applyBorder="1" applyAlignment="1">
      <alignment vertical="top" wrapText="1"/>
    </xf>
    <xf numFmtId="0" fontId="0" fillId="0" borderId="2" xfId="0" applyBorder="1" applyAlignment="1">
      <alignment vertical="top" wrapText="1"/>
    </xf>
    <xf numFmtId="0" fontId="15" fillId="0" borderId="0" xfId="0" applyFont="1" applyAlignment="1">
      <alignment horizontal="justify" vertical="center"/>
    </xf>
    <xf numFmtId="0" fontId="0" fillId="0" borderId="10" xfId="0" applyBorder="1" applyAlignment="1">
      <alignment vertical="top"/>
    </xf>
    <xf numFmtId="0" fontId="6" fillId="0" borderId="0" xfId="2" applyFont="1" applyAlignment="1">
      <alignment vertical="top" wrapText="1"/>
    </xf>
    <xf numFmtId="0" fontId="1" fillId="0" borderId="0" xfId="1" applyFill="1" applyBorder="1" applyAlignment="1" applyProtection="1">
      <alignment vertical="top"/>
    </xf>
    <xf numFmtId="0" fontId="17" fillId="0" borderId="2" xfId="0" applyFont="1" applyBorder="1" applyAlignment="1">
      <alignment horizontal="center" vertical="top"/>
    </xf>
    <xf numFmtId="0" fontId="18" fillId="2" borderId="2" xfId="1" applyFont="1" applyBorder="1" applyAlignment="1" applyProtection="1">
      <alignment horizontal="left" vertical="top" wrapText="1"/>
    </xf>
    <xf numFmtId="0" fontId="6" fillId="3" borderId="10" xfId="0" applyFont="1" applyFill="1" applyBorder="1" applyAlignment="1">
      <alignment vertical="top" wrapText="1"/>
    </xf>
    <xf numFmtId="0" fontId="20" fillId="9" borderId="15" xfId="0" applyFont="1" applyFill="1" applyBorder="1" applyAlignment="1">
      <alignment vertical="center" wrapText="1"/>
    </xf>
    <xf numFmtId="0" fontId="20" fillId="10" borderId="16" xfId="0" applyFont="1" applyFill="1" applyBorder="1" applyAlignment="1">
      <alignment horizontal="center" vertical="center" wrapText="1"/>
    </xf>
    <xf numFmtId="0" fontId="20" fillId="10" borderId="17" xfId="0" applyFont="1" applyFill="1" applyBorder="1" applyAlignment="1">
      <alignment horizontal="center" vertical="center" wrapText="1"/>
    </xf>
    <xf numFmtId="0" fontId="21" fillId="11" borderId="15" xfId="0" applyFont="1" applyFill="1" applyBorder="1" applyAlignment="1">
      <alignment vertical="center" wrapText="1"/>
    </xf>
    <xf numFmtId="0" fontId="22" fillId="11" borderId="18" xfId="0" applyFont="1" applyFill="1" applyBorder="1" applyAlignment="1">
      <alignment horizontal="center" vertical="center"/>
    </xf>
    <xf numFmtId="0" fontId="22" fillId="11" borderId="18" xfId="0" applyFont="1" applyFill="1" applyBorder="1" applyAlignment="1">
      <alignment horizontal="center" vertical="center" wrapText="1"/>
    </xf>
    <xf numFmtId="0" fontId="20" fillId="9" borderId="18" xfId="0" applyFont="1" applyFill="1" applyBorder="1" applyAlignment="1">
      <alignment horizontal="center" vertical="center" wrapText="1"/>
    </xf>
    <xf numFmtId="0" fontId="20" fillId="9" borderId="18" xfId="0" applyFont="1" applyFill="1" applyBorder="1" applyAlignment="1">
      <alignment vertical="center" wrapText="1"/>
    </xf>
    <xf numFmtId="0" fontId="23" fillId="0" borderId="15" xfId="0" applyFont="1" applyBorder="1" applyAlignment="1">
      <alignment vertical="center" wrapText="1"/>
    </xf>
    <xf numFmtId="0" fontId="23" fillId="0" borderId="18" xfId="0" applyFont="1" applyBorder="1" applyAlignment="1">
      <alignment horizontal="center" vertical="center"/>
    </xf>
    <xf numFmtId="0" fontId="23" fillId="0" borderId="18" xfId="0" applyFont="1" applyBorder="1" applyAlignment="1">
      <alignment horizontal="center" vertical="center" wrapText="1"/>
    </xf>
    <xf numFmtId="0" fontId="23" fillId="0" borderId="18" xfId="0" applyFont="1" applyBorder="1" applyAlignment="1">
      <alignment vertical="center" wrapText="1"/>
    </xf>
    <xf numFmtId="3" fontId="1" fillId="2" borderId="2" xfId="1" applyNumberFormat="1" applyBorder="1" applyAlignment="1" applyProtection="1">
      <alignment horizontal="center" vertical="top"/>
    </xf>
    <xf numFmtId="0" fontId="24" fillId="5" borderId="5" xfId="0" applyFont="1" applyFill="1" applyBorder="1" applyAlignment="1">
      <alignment horizontal="center" vertical="center"/>
    </xf>
    <xf numFmtId="0" fontId="23" fillId="0" borderId="5" xfId="0" applyFont="1" applyBorder="1" applyAlignment="1">
      <alignment horizontal="center" vertical="center"/>
    </xf>
    <xf numFmtId="0" fontId="24" fillId="8" borderId="5" xfId="0" applyFont="1" applyFill="1" applyBorder="1" applyAlignment="1">
      <alignment horizontal="center" vertical="center"/>
    </xf>
    <xf numFmtId="0" fontId="24" fillId="6" borderId="5" xfId="0" applyFont="1" applyFill="1" applyBorder="1" applyAlignment="1">
      <alignment horizontal="center" vertical="center"/>
    </xf>
    <xf numFmtId="0" fontId="24" fillId="7" borderId="5" xfId="0" applyFont="1" applyFill="1" applyBorder="1" applyAlignment="1">
      <alignment horizontal="center" vertical="center"/>
    </xf>
    <xf numFmtId="0" fontId="25" fillId="0" borderId="0" xfId="0" applyFont="1" applyAlignment="1">
      <alignment vertical="top"/>
    </xf>
    <xf numFmtId="0" fontId="0" fillId="0" borderId="3" xfId="0" applyBorder="1" applyAlignment="1">
      <alignment horizontal="left" vertical="center" wrapText="1"/>
    </xf>
    <xf numFmtId="0" fontId="16" fillId="0" borderId="0" xfId="0" applyFont="1" applyAlignment="1">
      <alignment horizontal="left"/>
    </xf>
    <xf numFmtId="0" fontId="16" fillId="0" borderId="0" xfId="0" applyFont="1" applyAlignment="1">
      <alignment horizontal="left" vertical="top"/>
    </xf>
    <xf numFmtId="0" fontId="18" fillId="2" borderId="2" xfId="1" applyFont="1" applyBorder="1" applyAlignment="1" applyProtection="1">
      <alignment horizontal="left" wrapText="1"/>
    </xf>
    <xf numFmtId="0" fontId="19" fillId="2" borderId="2" xfId="1" applyFont="1" applyBorder="1" applyAlignment="1" applyProtection="1">
      <alignment horizontal="left" wrapText="1"/>
    </xf>
    <xf numFmtId="0" fontId="19" fillId="0" borderId="0" xfId="1" applyFont="1" applyFill="1" applyBorder="1" applyAlignment="1" applyProtection="1">
      <alignment horizontal="left" wrapText="1"/>
    </xf>
    <xf numFmtId="0" fontId="0" fillId="0" borderId="0" xfId="0" applyAlignment="1">
      <alignment horizontal="left" vertical="top"/>
    </xf>
    <xf numFmtId="0" fontId="14" fillId="2" borderId="2" xfId="1" applyFont="1" applyBorder="1" applyAlignment="1" applyProtection="1">
      <alignment horizontal="left" vertical="top" wrapText="1"/>
    </xf>
    <xf numFmtId="0" fontId="13" fillId="2" borderId="2" xfId="1" applyFont="1" applyBorder="1" applyAlignment="1" applyProtection="1">
      <alignment horizontal="left" vertical="top" wrapText="1"/>
    </xf>
    <xf numFmtId="0" fontId="13" fillId="0" borderId="0" xfId="1" applyFont="1" applyFill="1" applyBorder="1" applyAlignment="1" applyProtection="1">
      <alignment horizontal="left" vertical="top" wrapText="1"/>
    </xf>
    <xf numFmtId="0" fontId="0" fillId="3" borderId="0" xfId="0" applyFill="1" applyAlignment="1">
      <alignment horizontal="left" vertical="center"/>
    </xf>
    <xf numFmtId="0" fontId="0" fillId="3" borderId="0" xfId="0" applyFill="1" applyAlignment="1">
      <alignment wrapText="1"/>
    </xf>
    <xf numFmtId="0" fontId="27" fillId="3" borderId="0" xfId="0" applyFont="1" applyFill="1" applyAlignment="1">
      <alignment horizontal="left" vertical="center"/>
    </xf>
    <xf numFmtId="0" fontId="27" fillId="3" borderId="20" xfId="0" applyFont="1" applyFill="1" applyBorder="1" applyAlignment="1">
      <alignment horizontal="left" vertical="center"/>
    </xf>
    <xf numFmtId="0" fontId="0" fillId="3" borderId="24" xfId="0" applyFill="1" applyBorder="1" applyAlignment="1">
      <alignment wrapText="1"/>
    </xf>
    <xf numFmtId="0" fontId="2" fillId="4" borderId="10" xfId="0" applyFont="1" applyFill="1" applyBorder="1" applyAlignment="1">
      <alignment horizontal="center"/>
    </xf>
    <xf numFmtId="0" fontId="2" fillId="4" borderId="10" xfId="0" applyFont="1" applyFill="1" applyBorder="1" applyAlignment="1">
      <alignment horizontal="center" vertical="center"/>
    </xf>
    <xf numFmtId="0" fontId="2" fillId="4" borderId="27" xfId="0" applyFont="1" applyFill="1" applyBorder="1" applyAlignment="1">
      <alignment horizontal="center" wrapText="1"/>
    </xf>
    <xf numFmtId="0" fontId="0" fillId="3" borderId="28" xfId="0" applyFill="1" applyBorder="1" applyAlignment="1">
      <alignment horizontal="left" vertical="center"/>
    </xf>
    <xf numFmtId="0" fontId="0" fillId="3" borderId="24" xfId="0" applyFill="1" applyBorder="1" applyAlignment="1">
      <alignment horizontal="left" vertical="center"/>
    </xf>
    <xf numFmtId="0" fontId="0" fillId="3" borderId="29" xfId="0" applyFill="1" applyBorder="1" applyAlignment="1">
      <alignment wrapText="1"/>
    </xf>
    <xf numFmtId="0" fontId="0" fillId="3" borderId="26" xfId="0" applyFill="1" applyBorder="1" applyAlignment="1">
      <alignment wrapText="1"/>
    </xf>
    <xf numFmtId="0" fontId="27" fillId="3" borderId="10" xfId="0" applyFont="1" applyFill="1" applyBorder="1" applyAlignment="1">
      <alignment horizontal="left" vertical="center"/>
    </xf>
    <xf numFmtId="0" fontId="0" fillId="3" borderId="28" xfId="0" applyFill="1" applyBorder="1" applyAlignment="1">
      <alignment wrapText="1"/>
    </xf>
    <xf numFmtId="0" fontId="0" fillId="0" borderId="12" xfId="0" applyBorder="1" applyAlignment="1">
      <alignment horizontal="center" vertical="center"/>
    </xf>
    <xf numFmtId="0" fontId="2" fillId="4" borderId="3" xfId="0" applyFont="1" applyFill="1" applyBorder="1" applyAlignment="1">
      <alignment horizontal="left" vertical="top" wrapText="1"/>
    </xf>
    <xf numFmtId="0" fontId="2" fillId="4" borderId="12" xfId="0" applyFont="1" applyFill="1" applyBorder="1" applyAlignment="1">
      <alignment horizontal="left" vertical="top" wrapText="1"/>
    </xf>
    <xf numFmtId="0" fontId="0" fillId="0" borderId="5" xfId="0" applyBorder="1" applyAlignment="1">
      <alignment horizontal="center"/>
    </xf>
    <xf numFmtId="0" fontId="0" fillId="12" borderId="5" xfId="0" applyFill="1" applyBorder="1"/>
    <xf numFmtId="0" fontId="0" fillId="5" borderId="5" xfId="0" applyFill="1" applyBorder="1" applyAlignment="1">
      <alignment horizontal="center"/>
    </xf>
    <xf numFmtId="0" fontId="0" fillId="12" borderId="5" xfId="0" applyFill="1" applyBorder="1" applyAlignment="1">
      <alignment horizontal="center"/>
    </xf>
    <xf numFmtId="0" fontId="0" fillId="8" borderId="5" xfId="0" applyFill="1" applyBorder="1" applyAlignment="1">
      <alignment horizontal="center"/>
    </xf>
    <xf numFmtId="0" fontId="0" fillId="13" borderId="5" xfId="0" applyFill="1" applyBorder="1" applyAlignment="1">
      <alignment horizontal="center"/>
    </xf>
    <xf numFmtId="0" fontId="6" fillId="13" borderId="5" xfId="0" applyFont="1" applyFill="1" applyBorder="1" applyAlignment="1">
      <alignment horizontal="center"/>
    </xf>
    <xf numFmtId="0" fontId="6" fillId="8" borderId="5" xfId="0" applyFont="1" applyFill="1" applyBorder="1" applyAlignment="1">
      <alignment horizontal="center"/>
    </xf>
    <xf numFmtId="0" fontId="28" fillId="0" borderId="0" xfId="0" applyFont="1"/>
    <xf numFmtId="0" fontId="16" fillId="0" borderId="0" xfId="0" applyFont="1" applyAlignment="1">
      <alignment vertical="top"/>
    </xf>
    <xf numFmtId="0" fontId="4" fillId="3" borderId="0" xfId="2" applyFont="1" applyFill="1" applyAlignment="1">
      <alignment horizontal="center"/>
    </xf>
    <xf numFmtId="0" fontId="5" fillId="0" borderId="0" xfId="0" applyFont="1" applyAlignment="1">
      <alignment horizontal="center"/>
    </xf>
    <xf numFmtId="0" fontId="20" fillId="10" borderId="5" xfId="0" applyFont="1" applyFill="1" applyBorder="1" applyAlignment="1">
      <alignment horizontal="center" vertical="center" wrapText="1"/>
    </xf>
    <xf numFmtId="0" fontId="0" fillId="0" borderId="26" xfId="0" applyBorder="1" applyAlignment="1">
      <alignment horizontal="center" vertical="center"/>
    </xf>
    <xf numFmtId="0" fontId="0" fillId="0" borderId="10" xfId="0" applyBorder="1" applyAlignment="1">
      <alignment horizontal="center" vertical="center"/>
    </xf>
    <xf numFmtId="0" fontId="7" fillId="4" borderId="0" xfId="2" applyFont="1" applyFill="1" applyAlignment="1">
      <alignment horizontal="left" vertical="top" wrapText="1"/>
    </xf>
    <xf numFmtId="0" fontId="0" fillId="0" borderId="10" xfId="0" applyBorder="1" applyAlignment="1">
      <alignment vertical="top" wrapText="1"/>
    </xf>
    <xf numFmtId="0" fontId="6" fillId="0" borderId="10" xfId="0" applyFont="1" applyBorder="1" applyAlignment="1">
      <alignment vertical="top" wrapText="1"/>
    </xf>
    <xf numFmtId="0" fontId="12" fillId="0" borderId="5" xfId="0" applyFont="1" applyBorder="1" applyAlignment="1">
      <alignment horizontal="center"/>
    </xf>
    <xf numFmtId="0" fontId="30" fillId="2" borderId="2" xfId="1" applyFont="1" applyBorder="1" applyAlignment="1" applyProtection="1">
      <alignment horizontal="left" vertical="top" wrapText="1"/>
    </xf>
    <xf numFmtId="0" fontId="4" fillId="3" borderId="0" xfId="2" applyFont="1" applyFill="1" applyAlignment="1">
      <alignment horizontal="center"/>
    </xf>
    <xf numFmtId="0" fontId="0" fillId="0" borderId="0" xfId="0" applyAlignment="1"/>
    <xf numFmtId="0" fontId="10"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23" fillId="0" borderId="5" xfId="0" applyFont="1" applyBorder="1" applyAlignment="1">
      <alignment horizontal="center" vertical="center" wrapText="1"/>
    </xf>
    <xf numFmtId="0" fontId="20" fillId="10" borderId="5" xfId="0" applyFont="1" applyFill="1" applyBorder="1" applyAlignment="1">
      <alignment horizontal="center" vertical="center" wrapText="1"/>
    </xf>
    <xf numFmtId="0" fontId="0" fillId="0" borderId="25"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6"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26" fillId="0" borderId="3" xfId="2" applyFont="1" applyBorder="1" applyAlignment="1">
      <alignment vertical="top" wrapText="1"/>
    </xf>
    <xf numFmtId="0" fontId="26" fillId="0" borderId="4" xfId="2" applyFont="1" applyBorder="1" applyAlignment="1">
      <alignment vertical="top" wrapText="1"/>
    </xf>
    <xf numFmtId="0" fontId="6" fillId="0" borderId="3" xfId="2" applyFont="1" applyBorder="1" applyAlignment="1">
      <alignment vertical="top" wrapText="1"/>
    </xf>
    <xf numFmtId="0" fontId="6" fillId="0" borderId="4" xfId="2" applyFont="1" applyBorder="1" applyAlignment="1">
      <alignment vertical="top" wrapText="1"/>
    </xf>
    <xf numFmtId="0" fontId="7" fillId="4" borderId="0" xfId="2" applyFont="1" applyFill="1" applyAlignment="1">
      <alignment horizontal="left" vertical="top" wrapText="1"/>
    </xf>
    <xf numFmtId="0" fontId="7" fillId="4" borderId="9" xfId="2" applyFont="1" applyFill="1" applyBorder="1" applyAlignment="1">
      <alignment horizontal="left" vertical="top" wrapText="1"/>
    </xf>
    <xf numFmtId="0" fontId="8" fillId="0" borderId="3" xfId="2" applyFont="1" applyBorder="1" applyAlignment="1">
      <alignment horizontal="center" vertical="top" wrapText="1"/>
    </xf>
    <xf numFmtId="0" fontId="8" fillId="0" borderId="4" xfId="2" applyFont="1" applyBorder="1" applyAlignment="1">
      <alignment horizontal="center" vertical="top" wrapText="1"/>
    </xf>
    <xf numFmtId="0" fontId="6" fillId="0" borderId="3" xfId="2" applyFont="1" applyBorder="1" applyAlignment="1">
      <alignment horizontal="left" vertical="top" wrapText="1"/>
    </xf>
    <xf numFmtId="0" fontId="6" fillId="0" borderId="4" xfId="2" applyFont="1" applyBorder="1" applyAlignment="1">
      <alignment horizontal="left" vertical="top" wrapText="1"/>
    </xf>
    <xf numFmtId="0" fontId="11" fillId="2" borderId="3" xfId="1" applyFont="1" applyBorder="1" applyAlignment="1" applyProtection="1">
      <alignment horizontal="left" vertical="top" wrapText="1"/>
    </xf>
    <xf numFmtId="0" fontId="11" fillId="2" borderId="7" xfId="1" applyFont="1" applyBorder="1" applyAlignment="1" applyProtection="1">
      <alignment horizontal="left" vertical="top" wrapText="1"/>
    </xf>
    <xf numFmtId="0" fontId="11" fillId="2" borderId="4" xfId="1" applyFont="1" applyBorder="1" applyAlignment="1" applyProtection="1">
      <alignment horizontal="left" vertical="top" wrapText="1"/>
    </xf>
    <xf numFmtId="0" fontId="1" fillId="2" borderId="8" xfId="1" applyBorder="1" applyAlignment="1" applyProtection="1">
      <alignment horizontal="center" vertical="top"/>
      <protection locked="0"/>
    </xf>
    <xf numFmtId="0" fontId="1" fillId="2" borderId="0" xfId="1" applyBorder="1" applyAlignment="1" applyProtection="1">
      <alignment horizontal="center" vertical="top"/>
      <protection locked="0"/>
    </xf>
    <xf numFmtId="3" fontId="1" fillId="2" borderId="8" xfId="1" applyNumberFormat="1" applyBorder="1" applyAlignment="1" applyProtection="1">
      <alignment horizontal="center" vertical="top"/>
      <protection locked="0"/>
    </xf>
    <xf numFmtId="0" fontId="1" fillId="2" borderId="0" xfId="1" applyNumberFormat="1" applyBorder="1" applyAlignment="1" applyProtection="1">
      <alignment horizontal="center" vertical="top"/>
      <protection locked="0"/>
    </xf>
    <xf numFmtId="164" fontId="1" fillId="2" borderId="8" xfId="1" applyNumberFormat="1" applyBorder="1" applyAlignment="1" applyProtection="1">
      <alignment horizontal="center" vertical="top"/>
      <protection locked="0"/>
    </xf>
    <xf numFmtId="164" fontId="1" fillId="2" borderId="0" xfId="1" applyNumberFormat="1" applyBorder="1" applyAlignment="1" applyProtection="1">
      <alignment horizontal="center" vertical="top"/>
      <protection locked="0"/>
    </xf>
    <xf numFmtId="0" fontId="7" fillId="4" borderId="3" xfId="2" applyFont="1" applyFill="1" applyBorder="1" applyAlignment="1">
      <alignment horizontal="left" vertical="top" wrapText="1"/>
    </xf>
    <xf numFmtId="0" fontId="7" fillId="4" borderId="7" xfId="2" applyFont="1" applyFill="1" applyBorder="1" applyAlignment="1">
      <alignment horizontal="left" vertical="top" wrapText="1"/>
    </xf>
    <xf numFmtId="0" fontId="7" fillId="4" borderId="4" xfId="2" applyFont="1" applyFill="1" applyBorder="1" applyAlignment="1">
      <alignment horizontal="left" vertical="top" wrapText="1"/>
    </xf>
    <xf numFmtId="0" fontId="6" fillId="0" borderId="3" xfId="2" applyFont="1" applyBorder="1" applyAlignment="1">
      <alignment horizontal="center" vertical="top" wrapText="1"/>
    </xf>
    <xf numFmtId="0" fontId="6" fillId="0" borderId="4" xfId="2" applyFont="1" applyBorder="1" applyAlignment="1">
      <alignment horizontal="center" vertical="top" wrapText="1"/>
    </xf>
    <xf numFmtId="0" fontId="0" fillId="0" borderId="10"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6" fillId="0" borderId="10" xfId="0" applyFont="1"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9" xfId="0" applyBorder="1" applyAlignment="1">
      <alignment horizontal="center" vertical="center"/>
    </xf>
    <xf numFmtId="0" fontId="12" fillId="0" borderId="5" xfId="0" applyFont="1" applyBorder="1" applyAlignment="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32" xfId="0" applyFont="1" applyBorder="1" applyAlignment="1">
      <alignment horizontal="center"/>
    </xf>
  </cellXfs>
  <cellStyles count="3">
    <cellStyle name="Good" xfId="1" builtinId="26"/>
    <cellStyle name="Normal" xfId="0" builtinId="0"/>
    <cellStyle name="Normal 2 2" xfId="2" xr:uid="{00000000-0005-0000-0000-000002000000}"/>
  </cellStyles>
  <dxfs count="105">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C0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6" tint="0.59996337778862885"/>
        </patternFill>
      </fill>
    </dxf>
    <dxf>
      <fill>
        <patternFill>
          <bgColor rgb="FF92D050"/>
        </patternFill>
      </fill>
    </dxf>
    <dxf>
      <fill>
        <patternFill>
          <bgColor rgb="FFFFFF00"/>
        </patternFill>
      </fill>
    </dxf>
    <dxf>
      <fill>
        <patternFill>
          <bgColor rgb="FFFFC000"/>
        </patternFill>
      </fill>
    </dxf>
    <dxf>
      <fill>
        <patternFill>
          <bgColor rgb="FFC00000"/>
        </patternFill>
      </fill>
    </dxf>
    <dxf>
      <fill>
        <patternFill>
          <bgColor theme="6" tint="0.59996337778862885"/>
        </patternFill>
      </fill>
    </dxf>
    <dxf>
      <fill>
        <patternFill>
          <bgColor rgb="FF92D050"/>
        </patternFill>
      </fill>
    </dxf>
    <dxf>
      <fill>
        <patternFill>
          <bgColor rgb="FFFFFF00"/>
        </patternFill>
      </fill>
    </dxf>
    <dxf>
      <fill>
        <patternFill>
          <bgColor rgb="FFFFC000"/>
        </patternFill>
      </fill>
    </dxf>
    <dxf>
      <fill>
        <patternFill>
          <bgColor rgb="FFC00000"/>
        </patternFill>
      </fill>
    </dxf>
  </dxfs>
  <tableStyles count="0" defaultTableStyle="TableStyleMedium2" defaultPivotStyle="PivotStyleMedium9"/>
  <colors>
    <mruColors>
      <color rgb="FF0099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2</xdr:col>
      <xdr:colOff>465318</xdr:colOff>
      <xdr:row>2</xdr:row>
      <xdr:rowOff>333375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47625"/>
          <a:ext cx="1579743"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779643</xdr:colOff>
      <xdr:row>1</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79743"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57979</xdr:colOff>
      <xdr:row>0</xdr:row>
      <xdr:rowOff>0</xdr:rowOff>
    </xdr:from>
    <xdr:to>
      <xdr:col>1</xdr:col>
      <xdr:colOff>859157</xdr:colOff>
      <xdr:row>1</xdr:row>
      <xdr:rowOff>208446</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979" y="0"/>
          <a:ext cx="1582228"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1</xdr:col>
      <xdr:colOff>314325</xdr:colOff>
      <xdr:row>2</xdr:row>
      <xdr:rowOff>9525</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76200"/>
          <a:ext cx="809625"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95250</xdr:colOff>
      <xdr:row>0</xdr:row>
      <xdr:rowOff>77933</xdr:rowOff>
    </xdr:from>
    <xdr:to>
      <xdr:col>1</xdr:col>
      <xdr:colOff>1678457</xdr:colOff>
      <xdr:row>1</xdr:row>
      <xdr:rowOff>28576</xdr:rowOff>
    </xdr:to>
    <xdr:pic>
      <xdr:nvPicPr>
        <xdr:cNvPr id="6" name="Picture 5">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77933"/>
          <a:ext cx="1583207" cy="665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131</xdr:row>
      <xdr:rowOff>165100</xdr:rowOff>
    </xdr:from>
    <xdr:to>
      <xdr:col>4</xdr:col>
      <xdr:colOff>1526505</xdr:colOff>
      <xdr:row>154</xdr:row>
      <xdr:rowOff>110602</xdr:rowOff>
    </xdr:to>
    <xdr:pic>
      <xdr:nvPicPr>
        <xdr:cNvPr id="5" name="Picture 4">
          <a:extLst>
            <a:ext uri="{FF2B5EF4-FFF2-40B4-BE49-F238E27FC236}">
              <a16:creationId xmlns:a16="http://schemas.microsoft.com/office/drawing/2014/main" id="{22D87045-9676-4CC6-9BA0-D0D8555E0613}"/>
            </a:ext>
          </a:extLst>
        </xdr:cNvPr>
        <xdr:cNvPicPr>
          <a:picLocks noChangeAspect="1"/>
        </xdr:cNvPicPr>
      </xdr:nvPicPr>
      <xdr:blipFill>
        <a:blip xmlns:r="http://schemas.openxmlformats.org/officeDocument/2006/relationships" r:embed="rId2"/>
        <a:stretch>
          <a:fillRect/>
        </a:stretch>
      </xdr:blipFill>
      <xdr:spPr>
        <a:xfrm>
          <a:off x="717550" y="23552150"/>
          <a:ext cx="5361905" cy="4180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184151</xdr:colOff>
      <xdr:row>26</xdr:row>
      <xdr:rowOff>14339</xdr:rowOff>
    </xdr:from>
    <xdr:to>
      <xdr:col>11</xdr:col>
      <xdr:colOff>577851</xdr:colOff>
      <xdr:row>45</xdr:row>
      <xdr:rowOff>40743</xdr:rowOff>
    </xdr:to>
    <xdr:pic>
      <xdr:nvPicPr>
        <xdr:cNvPr id="3" name="Picture 2">
          <a:extLst>
            <a:ext uri="{FF2B5EF4-FFF2-40B4-BE49-F238E27FC236}">
              <a16:creationId xmlns:a16="http://schemas.microsoft.com/office/drawing/2014/main" id="{59F27F67-933C-46B9-898D-AD433F0E88AA}"/>
            </a:ext>
          </a:extLst>
        </xdr:cNvPr>
        <xdr:cNvPicPr>
          <a:picLocks noChangeAspect="1"/>
        </xdr:cNvPicPr>
      </xdr:nvPicPr>
      <xdr:blipFill>
        <a:blip xmlns:r="http://schemas.openxmlformats.org/officeDocument/2006/relationships" r:embed="rId1"/>
        <a:stretch>
          <a:fillRect/>
        </a:stretch>
      </xdr:blipFill>
      <xdr:spPr>
        <a:xfrm>
          <a:off x="184151" y="4802239"/>
          <a:ext cx="8832850" cy="3525254"/>
        </a:xfrm>
        <a:prstGeom prst="rect">
          <a:avLst/>
        </a:prstGeom>
      </xdr:spPr>
    </xdr:pic>
    <xdr:clientData/>
  </xdr:twoCellAnchor>
  <xdr:twoCellAnchor editAs="oneCell">
    <xdr:from>
      <xdr:col>0</xdr:col>
      <xdr:colOff>95250</xdr:colOff>
      <xdr:row>48</xdr:row>
      <xdr:rowOff>152400</xdr:rowOff>
    </xdr:from>
    <xdr:to>
      <xdr:col>13</xdr:col>
      <xdr:colOff>608328</xdr:colOff>
      <xdr:row>80</xdr:row>
      <xdr:rowOff>31029</xdr:rowOff>
    </xdr:to>
    <xdr:pic>
      <xdr:nvPicPr>
        <xdr:cNvPr id="5" name="Picture 4">
          <a:extLst>
            <a:ext uri="{FF2B5EF4-FFF2-40B4-BE49-F238E27FC236}">
              <a16:creationId xmlns:a16="http://schemas.microsoft.com/office/drawing/2014/main" id="{F7AFF310-E3C5-430F-80DE-93437F814573}"/>
            </a:ext>
          </a:extLst>
        </xdr:cNvPr>
        <xdr:cNvPicPr>
          <a:picLocks noChangeAspect="1"/>
        </xdr:cNvPicPr>
      </xdr:nvPicPr>
      <xdr:blipFill>
        <a:blip xmlns:r="http://schemas.openxmlformats.org/officeDocument/2006/relationships" r:embed="rId2"/>
        <a:stretch>
          <a:fillRect/>
        </a:stretch>
      </xdr:blipFill>
      <xdr:spPr>
        <a:xfrm>
          <a:off x="95250" y="8991600"/>
          <a:ext cx="10171428" cy="57714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ecurity%20Projects\IRAM2\Group\Risk%20Assessment%20Group%20V1%2043-Draft%20-TA%20Feedba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A.Profiling"/>
      <sheetName val="A.Scoping"/>
      <sheetName val="Feuil1"/>
      <sheetName val="Triage_Process"/>
      <sheetName val="B.B1_BIA"/>
      <sheetName val="B.B2_BIA"/>
      <sheetName val="C.ThreatActor_Profiling_ADV"/>
      <sheetName val="C.ThreatActor_Profiling_ACC"/>
      <sheetName val="C.ThreatActor_Profiling_ENV"/>
      <sheetName val="C.Threat Actor_Prior_Landscape"/>
      <sheetName val="C.Threat_Event_Scoping_ADV"/>
      <sheetName val="C.Threat_Event Scoping_ACC"/>
      <sheetName val="C.Threat Event Scoping_ENV"/>
      <sheetName val="D.ISO Assessment Results"/>
      <sheetName val="D.ISO_controls_ADV"/>
      <sheetName val="D.ISO_controls_ACC"/>
      <sheetName val="D.ISO_controls_ENV"/>
      <sheetName val="D.VulnerabilityList-ISO27005"/>
      <sheetName val="E. Risk_Eval.ISO"/>
      <sheetName val="Risk Tables"/>
      <sheetName val="GROUP_SAT"/>
      <sheetName val="Maturity score &amp; ratings"/>
      <sheetName val="Threat attribute description"/>
      <sheetName val="Explanations Excel functions"/>
      <sheetName val="Ref"/>
      <sheetName val="Ref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4">
          <cell r="N4" t="str">
            <v>All AXA Group employees</v>
          </cell>
          <cell r="O4" t="str">
            <v>Business application</v>
          </cell>
        </row>
        <row r="5">
          <cell r="O5" t="str">
            <v>Communication network</v>
          </cell>
        </row>
        <row r="6">
          <cell r="O6" t="str">
            <v>Computer application</v>
          </cell>
        </row>
        <row r="7">
          <cell r="O7" t="str">
            <v>Development Activity</v>
          </cell>
        </row>
        <row r="8">
          <cell r="O8" t="str">
            <v>Set of information (e.g.; database)</v>
          </cell>
        </row>
        <row r="9">
          <cell r="O9" t="str">
            <v>Not Applicable</v>
          </cell>
        </row>
      </sheetData>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L26"/>
  <sheetViews>
    <sheetView showGridLines="0" zoomScale="110" zoomScaleNormal="110" workbookViewId="0">
      <selection activeCell="J21" sqref="J21"/>
    </sheetView>
  </sheetViews>
  <sheetFormatPr defaultRowHeight="14.5" x14ac:dyDescent="0.35"/>
  <sheetData>
    <row r="3" spans="1:12" ht="36" x14ac:dyDescent="0.8">
      <c r="A3" s="112" t="s">
        <v>0</v>
      </c>
      <c r="B3" s="113"/>
      <c r="C3" s="113"/>
      <c r="D3" s="113"/>
      <c r="E3" s="113"/>
      <c r="F3" s="113"/>
      <c r="G3" s="113"/>
      <c r="H3" s="113"/>
      <c r="I3" s="113"/>
      <c r="J3" s="113"/>
      <c r="K3" s="113"/>
    </row>
    <row r="4" spans="1:12" ht="23.5" x14ac:dyDescent="0.55000000000000004">
      <c r="A4" s="114" t="s">
        <v>1</v>
      </c>
      <c r="B4" s="115"/>
      <c r="C4" s="115"/>
      <c r="D4" s="115"/>
      <c r="E4" s="115"/>
      <c r="F4" s="115"/>
      <c r="G4" s="115"/>
      <c r="H4" s="115"/>
      <c r="I4" s="115"/>
      <c r="J4" s="115"/>
      <c r="K4" s="115"/>
      <c r="L4" s="115"/>
    </row>
    <row r="13" spans="1:12" x14ac:dyDescent="0.35">
      <c r="B13" s="11" t="s">
        <v>2</v>
      </c>
    </row>
    <row r="14" spans="1:12" x14ac:dyDescent="0.35">
      <c r="B14" t="s">
        <v>3</v>
      </c>
    </row>
    <row r="16" spans="1:12" x14ac:dyDescent="0.35">
      <c r="B16" s="11" t="s">
        <v>4</v>
      </c>
    </row>
    <row r="17" spans="2:2" x14ac:dyDescent="0.35">
      <c r="B17" t="s">
        <v>5</v>
      </c>
    </row>
    <row r="19" spans="2:2" x14ac:dyDescent="0.35">
      <c r="B19" s="11" t="s">
        <v>6</v>
      </c>
    </row>
    <row r="20" spans="2:2" x14ac:dyDescent="0.35">
      <c r="B20" t="s">
        <v>7</v>
      </c>
    </row>
    <row r="22" spans="2:2" x14ac:dyDescent="0.35">
      <c r="B22" s="11" t="s">
        <v>8</v>
      </c>
    </row>
    <row r="23" spans="2:2" x14ac:dyDescent="0.35">
      <c r="B23" t="s">
        <v>9</v>
      </c>
    </row>
    <row r="25" spans="2:2" x14ac:dyDescent="0.35">
      <c r="B25" s="11" t="s">
        <v>10</v>
      </c>
    </row>
    <row r="26" spans="2:2" x14ac:dyDescent="0.35">
      <c r="B26" t="s">
        <v>11</v>
      </c>
    </row>
  </sheetData>
  <mergeCells count="2">
    <mergeCell ref="A3:K3"/>
    <mergeCell ref="A4:L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E36"/>
  <sheetViews>
    <sheetView showGridLines="0" topLeftCell="A77" zoomScaleNormal="100" workbookViewId="0">
      <selection activeCell="C37" sqref="C37"/>
    </sheetView>
  </sheetViews>
  <sheetFormatPr defaultRowHeight="14.5" x14ac:dyDescent="0.35"/>
  <cols>
    <col min="1" max="1" width="12" customWidth="1"/>
    <col min="2" max="2" width="39.453125" customWidth="1"/>
    <col min="3" max="3" width="25" customWidth="1"/>
    <col min="4" max="4" width="8" customWidth="1"/>
    <col min="5" max="5" width="37.54296875" customWidth="1"/>
  </cols>
  <sheetData>
    <row r="1" spans="2:4" ht="53.25" customHeight="1" x14ac:dyDescent="0.35"/>
    <row r="2" spans="2:4" ht="36" x14ac:dyDescent="0.8">
      <c r="B2" s="112" t="s">
        <v>0</v>
      </c>
      <c r="C2" s="116"/>
    </row>
    <row r="3" spans="2:4" ht="23.25" customHeight="1" x14ac:dyDescent="0.8">
      <c r="B3" s="13" t="s">
        <v>2</v>
      </c>
      <c r="C3" s="103"/>
    </row>
    <row r="4" spans="2:4" x14ac:dyDescent="0.35">
      <c r="B4" s="17" t="s">
        <v>12</v>
      </c>
      <c r="C4" s="18" t="s">
        <v>13</v>
      </c>
    </row>
    <row r="5" spans="2:4" x14ac:dyDescent="0.35">
      <c r="B5" s="19" t="s">
        <v>14</v>
      </c>
      <c r="C5" s="58" t="s">
        <v>15</v>
      </c>
    </row>
    <row r="6" spans="2:4" x14ac:dyDescent="0.35">
      <c r="B6" s="20" t="s">
        <v>16</v>
      </c>
      <c r="C6" s="21">
        <v>44397</v>
      </c>
    </row>
    <row r="8" spans="2:4" hidden="1" x14ac:dyDescent="0.35">
      <c r="B8" s="14" t="s">
        <v>17</v>
      </c>
      <c r="C8" s="8"/>
    </row>
    <row r="9" spans="2:4" hidden="1" x14ac:dyDescent="0.35">
      <c r="B9" s="8" t="s">
        <v>18</v>
      </c>
      <c r="C9" s="26"/>
      <c r="D9" s="26" t="e">
        <f>VLOOKUP(C9,'Ref2'!A$1:B$76,2,0)</f>
        <v>#N/A</v>
      </c>
    </row>
    <row r="10" spans="2:4" hidden="1" x14ac:dyDescent="0.35">
      <c r="B10" s="15" t="s">
        <v>19</v>
      </c>
      <c r="C10" s="16"/>
      <c r="D10" s="26" t="e">
        <f>VLOOKUP(C10,'Ref2'!A$1:B$76,2,0)</f>
        <v>#N/A</v>
      </c>
    </row>
    <row r="11" spans="2:4" hidden="1" x14ac:dyDescent="0.35">
      <c r="B11" s="15" t="s">
        <v>20</v>
      </c>
      <c r="C11" s="16"/>
      <c r="D11" s="26" t="e">
        <f>VLOOKUP(C11,'Ref2'!A$1:B$76,2,0)</f>
        <v>#N/A</v>
      </c>
    </row>
    <row r="12" spans="2:4" hidden="1" x14ac:dyDescent="0.35">
      <c r="B12" s="8" t="s">
        <v>21</v>
      </c>
      <c r="C12" s="16"/>
      <c r="D12" s="26" t="e">
        <f>VLOOKUP(C12,'Ref2'!A$1:B$76,2,0)</f>
        <v>#N/A</v>
      </c>
    </row>
    <row r="13" spans="2:4" hidden="1" x14ac:dyDescent="0.35">
      <c r="B13" s="8" t="s">
        <v>22</v>
      </c>
      <c r="C13" s="16"/>
      <c r="D13" s="26" t="e">
        <f>VLOOKUP(C13,'Ref2'!A$1:B$76,2,0)</f>
        <v>#N/A</v>
      </c>
    </row>
    <row r="14" spans="2:4" hidden="1" x14ac:dyDescent="0.35">
      <c r="B14" s="8" t="s">
        <v>23</v>
      </c>
      <c r="C14" s="16"/>
      <c r="D14" s="26" t="e">
        <f>VLOOKUP(C14,'Ref2'!A$1:B$76,2,0)</f>
        <v>#N/A</v>
      </c>
    </row>
    <row r="15" spans="2:4" hidden="1" x14ac:dyDescent="0.35">
      <c r="B15" s="8" t="s">
        <v>24</v>
      </c>
      <c r="C15" s="16"/>
      <c r="D15" s="26" t="e">
        <f>VLOOKUP(C15,'Ref2'!A$1:B$76,2,0)</f>
        <v>#N/A</v>
      </c>
    </row>
    <row r="16" spans="2:4" hidden="1" x14ac:dyDescent="0.35">
      <c r="B16" s="8" t="s">
        <v>25</v>
      </c>
      <c r="C16" s="16"/>
      <c r="D16" s="26" t="e">
        <f>VLOOKUP(C16,'Ref2'!A$1:B$76,2,0)</f>
        <v>#N/A</v>
      </c>
    </row>
    <row r="17" spans="2:5" hidden="1" x14ac:dyDescent="0.35">
      <c r="B17" s="8" t="s">
        <v>26</v>
      </c>
      <c r="C17" s="16"/>
      <c r="D17" s="26" t="e">
        <f>VLOOKUP(C17,'Ref2'!A$1:B$76,2,0)</f>
        <v>#N/A</v>
      </c>
    </row>
    <row r="18" spans="2:5" hidden="1" x14ac:dyDescent="0.35">
      <c r="B18" s="8" t="s">
        <v>27</v>
      </c>
      <c r="C18" s="16"/>
      <c r="D18" s="26" t="e">
        <f>VLOOKUP(C18,'Ref2'!A$1:B$76,2,0)</f>
        <v>#N/A</v>
      </c>
    </row>
    <row r="19" spans="2:5" hidden="1" x14ac:dyDescent="0.35">
      <c r="B19" s="8" t="s">
        <v>28</v>
      </c>
      <c r="C19" s="16"/>
      <c r="D19" s="26" t="e">
        <f>VLOOKUP(C19,'Ref2'!A$1:B$76,2,0)</f>
        <v>#N/A</v>
      </c>
    </row>
    <row r="20" spans="2:5" hidden="1" x14ac:dyDescent="0.35">
      <c r="B20" s="8" t="s">
        <v>29</v>
      </c>
      <c r="C20" s="16"/>
      <c r="D20" s="26" t="e">
        <f>VLOOKUP(C20,'Ref2'!A$1:B$76,2,0)</f>
        <v>#N/A</v>
      </c>
    </row>
    <row r="21" spans="2:5" hidden="1" x14ac:dyDescent="0.35">
      <c r="B21" s="8" t="s">
        <v>30</v>
      </c>
      <c r="C21" s="16"/>
      <c r="D21" s="26" t="e">
        <f>VLOOKUP(C21,'Ref2'!A$1:B$76,2,0)</f>
        <v>#N/A</v>
      </c>
    </row>
    <row r="22" spans="2:5" hidden="1" x14ac:dyDescent="0.35"/>
    <row r="23" spans="2:5" hidden="1" x14ac:dyDescent="0.35"/>
    <row r="24" spans="2:5" hidden="1" x14ac:dyDescent="0.35">
      <c r="B24" s="8" t="s">
        <v>31</v>
      </c>
      <c r="C24" s="16" t="e">
        <f>SUM(D9:D21)</f>
        <v>#N/A</v>
      </c>
    </row>
    <row r="25" spans="2:5" hidden="1" x14ac:dyDescent="0.35"/>
    <row r="26" spans="2:5" hidden="1" x14ac:dyDescent="0.35"/>
    <row r="27" spans="2:5" hidden="1" x14ac:dyDescent="0.35"/>
    <row r="28" spans="2:5" hidden="1" x14ac:dyDescent="0.35">
      <c r="B28" s="64" t="s">
        <v>32</v>
      </c>
    </row>
    <row r="29" spans="2:5" ht="15.75" hidden="1" customHeight="1" x14ac:dyDescent="0.35">
      <c r="B29" s="104" t="s">
        <v>33</v>
      </c>
      <c r="C29" s="104" t="s">
        <v>34</v>
      </c>
      <c r="D29" s="118" t="s">
        <v>35</v>
      </c>
      <c r="E29" s="118"/>
    </row>
    <row r="30" spans="2:5" ht="65.25" hidden="1" customHeight="1" x14ac:dyDescent="0.35">
      <c r="B30" s="59" t="s">
        <v>36</v>
      </c>
      <c r="C30" s="60" t="s">
        <v>37</v>
      </c>
      <c r="D30" s="117" t="s">
        <v>38</v>
      </c>
      <c r="E30" s="117"/>
    </row>
    <row r="31" spans="2:5" ht="62.25" hidden="1" customHeight="1" x14ac:dyDescent="0.35">
      <c r="B31" s="61" t="s">
        <v>15</v>
      </c>
      <c r="C31" s="60" t="s">
        <v>39</v>
      </c>
      <c r="D31" s="117" t="s">
        <v>40</v>
      </c>
      <c r="E31" s="117"/>
    </row>
    <row r="32" spans="2:5" ht="78" hidden="1" customHeight="1" x14ac:dyDescent="0.35">
      <c r="B32" s="62" t="s">
        <v>41</v>
      </c>
      <c r="C32" s="60" t="s">
        <v>42</v>
      </c>
      <c r="D32" s="117" t="s">
        <v>43</v>
      </c>
      <c r="E32" s="117"/>
    </row>
    <row r="33" spans="2:5" ht="59.25" hidden="1" customHeight="1" x14ac:dyDescent="0.35">
      <c r="B33" s="63" t="s">
        <v>44</v>
      </c>
      <c r="C33" s="60" t="s">
        <v>45</v>
      </c>
      <c r="D33" s="117" t="s">
        <v>46</v>
      </c>
      <c r="E33" s="117"/>
    </row>
    <row r="34" spans="2:5" hidden="1" x14ac:dyDescent="0.35"/>
    <row r="36" spans="2:5" ht="18.5" x14ac:dyDescent="0.45">
      <c r="B36" s="100" t="s">
        <v>47</v>
      </c>
    </row>
  </sheetData>
  <mergeCells count="6">
    <mergeCell ref="B2:C2"/>
    <mergeCell ref="D30:E30"/>
    <mergeCell ref="D31:E31"/>
    <mergeCell ref="D32:E32"/>
    <mergeCell ref="D33:E33"/>
    <mergeCell ref="D29:E29"/>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0000000}">
          <x14:formula1>
            <xm:f>'Ref2'!$A$15:$A$18</xm:f>
          </x14:formula1>
          <xm:sqref>C11</xm:sqref>
        </x14:dataValidation>
        <x14:dataValidation type="list" allowBlank="1" showInputMessage="1" showErrorMessage="1" xr:uid="{00000000-0002-0000-0100-000001000000}">
          <x14:formula1>
            <xm:f>'Ref2'!$A$10:$A$13</xm:f>
          </x14:formula1>
          <xm:sqref>C10</xm:sqref>
        </x14:dataValidation>
        <x14:dataValidation type="list" allowBlank="1" showInputMessage="1" showErrorMessage="1" xr:uid="{00000000-0002-0000-0100-000002000000}">
          <x14:formula1>
            <xm:f>'Ref2'!$A$53:$A$54</xm:f>
          </x14:formula1>
          <xm:sqref>C17</xm:sqref>
        </x14:dataValidation>
        <x14:dataValidation type="list" allowBlank="1" showInputMessage="1" showErrorMessage="1" xr:uid="{00000000-0002-0000-0100-000003000000}">
          <x14:formula1>
            <xm:f>'Ref2'!$A$4:$A$7</xm:f>
          </x14:formula1>
          <xm:sqref>C9</xm:sqref>
        </x14:dataValidation>
        <x14:dataValidation type="list" allowBlank="1" showInputMessage="1" showErrorMessage="1" xr:uid="{00000000-0002-0000-0100-000004000000}">
          <x14:formula1>
            <xm:f>'Ref2'!$A$59:$A$62</xm:f>
          </x14:formula1>
          <xm:sqref>C19</xm:sqref>
        </x14:dataValidation>
        <x14:dataValidation type="list" allowBlank="1" showInputMessage="1" showErrorMessage="1" xr:uid="{00000000-0002-0000-0100-000005000000}">
          <x14:formula1>
            <xm:f>'Ref2'!$A$65:$A$73</xm:f>
          </x14:formula1>
          <xm:sqref>C20</xm:sqref>
        </x14:dataValidation>
        <x14:dataValidation type="list" allowBlank="1" showInputMessage="1" showErrorMessage="1" xr:uid="{00000000-0002-0000-0100-000006000000}">
          <x14:formula1>
            <xm:f>'Ref2'!$A$56:$A$57</xm:f>
          </x14:formula1>
          <xm:sqref>C18</xm:sqref>
        </x14:dataValidation>
        <x14:dataValidation type="list" allowBlank="1" showInputMessage="1" showErrorMessage="1" xr:uid="{00000000-0002-0000-0100-000007000000}">
          <x14:formula1>
            <xm:f>'Ref2'!$A$21:$A$23</xm:f>
          </x14:formula1>
          <xm:sqref>C12</xm:sqref>
        </x14:dataValidation>
        <x14:dataValidation type="list" allowBlank="1" showInputMessage="1" showErrorMessage="1" xr:uid="{00000000-0002-0000-0100-000008000000}">
          <x14:formula1>
            <xm:f>'Ref2'!$A$26:$A$34</xm:f>
          </x14:formula1>
          <xm:sqref>C13</xm:sqref>
        </x14:dataValidation>
        <x14:dataValidation type="list" allowBlank="1" showInputMessage="1" showErrorMessage="1" xr:uid="{00000000-0002-0000-0100-000009000000}">
          <x14:formula1>
            <xm:f>'Ref2'!$A$37:$A$44</xm:f>
          </x14:formula1>
          <xm:sqref>C14</xm:sqref>
        </x14:dataValidation>
        <x14:dataValidation type="list" allowBlank="1" showInputMessage="1" showErrorMessage="1" xr:uid="{00000000-0002-0000-0100-00000A000000}">
          <x14:formula1>
            <xm:f>'Ref2'!$A$47:$A$48</xm:f>
          </x14:formula1>
          <xm:sqref>C15</xm:sqref>
        </x14:dataValidation>
        <x14:dataValidation type="list" allowBlank="1" showInputMessage="1" showErrorMessage="1" xr:uid="{00000000-0002-0000-0100-00000B000000}">
          <x14:formula1>
            <xm:f>'Ref2'!$A$50:$A$51</xm:f>
          </x14:formula1>
          <xm:sqref>C16</xm:sqref>
        </x14:dataValidation>
        <x14:dataValidation type="list" allowBlank="1" showInputMessage="1" showErrorMessage="1" xr:uid="{00000000-0002-0000-0100-00000C000000}">
          <x14:formula1>
            <xm:f>'Ref2'!$A$75:$A$76</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55"/>
  <sheetViews>
    <sheetView showGridLines="0" zoomScale="115" zoomScaleNormal="115" workbookViewId="0">
      <selection activeCell="I12" sqref="I12"/>
    </sheetView>
  </sheetViews>
  <sheetFormatPr defaultRowHeight="14.5" x14ac:dyDescent="0.35"/>
  <cols>
    <col min="1" max="1" width="11.54296875" customWidth="1"/>
    <col min="2" max="2" width="28.81640625" bestFit="1" customWidth="1"/>
    <col min="3" max="3" width="22.81640625" style="34" customWidth="1"/>
    <col min="4" max="4" width="12.453125" customWidth="1"/>
    <col min="5" max="5" width="18.453125" customWidth="1"/>
  </cols>
  <sheetData>
    <row r="1" spans="2:5" ht="36" x14ac:dyDescent="0.8">
      <c r="B1" s="112" t="s">
        <v>0</v>
      </c>
      <c r="C1" s="116"/>
      <c r="D1" s="116"/>
    </row>
    <row r="2" spans="2:5" ht="36" x14ac:dyDescent="0.8">
      <c r="B2" s="102"/>
      <c r="C2" s="103"/>
      <c r="D2" s="103"/>
    </row>
    <row r="3" spans="2:5" ht="18.5" x14ac:dyDescent="0.45">
      <c r="B3" s="12" t="s">
        <v>4</v>
      </c>
    </row>
    <row r="4" spans="2:5" ht="29" x14ac:dyDescent="0.35">
      <c r="B4" s="9" t="s">
        <v>48</v>
      </c>
      <c r="C4" s="90" t="s">
        <v>49</v>
      </c>
      <c r="D4" s="91" t="s">
        <v>50</v>
      </c>
    </row>
    <row r="5" spans="2:5" x14ac:dyDescent="0.35">
      <c r="B5" s="10" t="s">
        <v>51</v>
      </c>
      <c r="C5" s="65" t="s">
        <v>52</v>
      </c>
      <c r="D5" s="89" t="s">
        <v>53</v>
      </c>
    </row>
    <row r="6" spans="2:5" x14ac:dyDescent="0.35">
      <c r="B6" s="10" t="s">
        <v>54</v>
      </c>
      <c r="C6" s="65" t="s">
        <v>52</v>
      </c>
      <c r="D6" s="89" t="s">
        <v>53</v>
      </c>
    </row>
    <row r="7" spans="2:5" x14ac:dyDescent="0.35">
      <c r="B7" s="10" t="s">
        <v>55</v>
      </c>
      <c r="C7" s="65" t="s">
        <v>56</v>
      </c>
      <c r="D7" s="89" t="s">
        <v>57</v>
      </c>
    </row>
    <row r="8" spans="2:5" x14ac:dyDescent="0.35">
      <c r="B8" s="10" t="s">
        <v>58</v>
      </c>
      <c r="C8" s="65" t="s">
        <v>52</v>
      </c>
      <c r="D8" s="89" t="s">
        <v>57</v>
      </c>
    </row>
    <row r="9" spans="2:5" x14ac:dyDescent="0.35">
      <c r="B9" s="10" t="s">
        <v>59</v>
      </c>
      <c r="C9" s="65" t="s">
        <v>56</v>
      </c>
      <c r="D9" s="89" t="s">
        <v>57</v>
      </c>
    </row>
    <row r="10" spans="2:5" x14ac:dyDescent="0.35">
      <c r="B10" s="10" t="s">
        <v>60</v>
      </c>
      <c r="C10" s="65" t="s">
        <v>52</v>
      </c>
      <c r="D10" s="89" t="s">
        <v>57</v>
      </c>
    </row>
    <row r="11" spans="2:5" x14ac:dyDescent="0.35">
      <c r="B11" s="10" t="s">
        <v>61</v>
      </c>
      <c r="C11" s="65" t="s">
        <v>52</v>
      </c>
      <c r="D11" s="89" t="s">
        <v>57</v>
      </c>
    </row>
    <row r="13" spans="2:5" ht="29" x14ac:dyDescent="0.35">
      <c r="B13" s="81" t="s">
        <v>62</v>
      </c>
      <c r="C13" s="82" t="s">
        <v>63</v>
      </c>
      <c r="D13" s="80" t="s">
        <v>64</v>
      </c>
      <c r="E13" s="80" t="s">
        <v>64</v>
      </c>
    </row>
    <row r="14" spans="2:5" x14ac:dyDescent="0.35">
      <c r="B14" s="124" t="s">
        <v>65</v>
      </c>
      <c r="C14" s="83" t="s">
        <v>51</v>
      </c>
      <c r="D14" s="106" t="str">
        <f t="shared" ref="D14:D20" si="0">IF(ISBLANK(D5),"",D5)</f>
        <v>Unlikely</v>
      </c>
      <c r="E14" s="123" t="str">
        <f>_xlfn.IFS(COUNTIF(D14:D20,"Highly Likely")&gt;0,"Highly Likely", COUNTIF(D14:D20,"Likely")&gt;0,"Likely", COUNTIF(D14:D20,"Possible")&gt;0,"Possible", COUNTIF(D14:D20,"Unlikely")&gt;0,"Unlikely", COUNTIF(D14:D20,"Rare")&gt;0,"Rare")</f>
        <v>Unlikely</v>
      </c>
    </row>
    <row r="15" spans="2:5" x14ac:dyDescent="0.35">
      <c r="B15" s="120"/>
      <c r="C15" s="75" t="s">
        <v>54</v>
      </c>
      <c r="D15" s="106" t="str">
        <f t="shared" si="0"/>
        <v>Unlikely</v>
      </c>
      <c r="E15" s="123"/>
    </row>
    <row r="16" spans="2:5" x14ac:dyDescent="0.35">
      <c r="B16" s="120"/>
      <c r="C16" s="75" t="s">
        <v>55</v>
      </c>
      <c r="D16" s="106" t="str">
        <f t="shared" si="0"/>
        <v>Rare</v>
      </c>
      <c r="E16" s="123"/>
    </row>
    <row r="17" spans="2:5" x14ac:dyDescent="0.35">
      <c r="B17" s="120"/>
      <c r="C17" s="75" t="s">
        <v>58</v>
      </c>
      <c r="D17" s="106" t="str">
        <f t="shared" si="0"/>
        <v>Rare</v>
      </c>
      <c r="E17" s="123"/>
    </row>
    <row r="18" spans="2:5" x14ac:dyDescent="0.35">
      <c r="B18" s="120"/>
      <c r="C18" s="75" t="s">
        <v>59</v>
      </c>
      <c r="D18" s="106" t="str">
        <f t="shared" si="0"/>
        <v>Rare</v>
      </c>
      <c r="E18" s="123"/>
    </row>
    <row r="19" spans="2:5" x14ac:dyDescent="0.35">
      <c r="B19" s="120"/>
      <c r="C19" s="75" t="s">
        <v>60</v>
      </c>
      <c r="D19" s="106" t="str">
        <f t="shared" si="0"/>
        <v>Rare</v>
      </c>
      <c r="E19" s="123"/>
    </row>
    <row r="20" spans="2:5" x14ac:dyDescent="0.35">
      <c r="B20" s="121"/>
      <c r="C20" s="84" t="s">
        <v>61</v>
      </c>
      <c r="D20" s="106" t="str">
        <f t="shared" si="0"/>
        <v>Rare</v>
      </c>
      <c r="E20" s="123"/>
    </row>
    <row r="21" spans="2:5" x14ac:dyDescent="0.35">
      <c r="B21" s="124" t="s">
        <v>66</v>
      </c>
      <c r="C21" s="83" t="s">
        <v>51</v>
      </c>
      <c r="D21" s="106" t="str">
        <f t="shared" ref="D21:D27" si="1">IF(ISBLANK(D5),"",D5)</f>
        <v>Unlikely</v>
      </c>
      <c r="E21" s="123" t="str">
        <f>_xlfn.IFS(COUNTIF(D21:D27,"Highly Likely")&gt;0,"Highly Likely", COUNTIF(D21:D27,"Likely")&gt;0,"Likely", COUNTIF(D21:D27,"Possible")&gt;0,"Possible", COUNTIF(D21:D27,"Unlikely")&gt;0,"Unlikely", COUNTIF(D21:D27,"Rare")&gt;0,"Rare")</f>
        <v>Unlikely</v>
      </c>
    </row>
    <row r="22" spans="2:5" x14ac:dyDescent="0.35">
      <c r="B22" s="120"/>
      <c r="C22" s="75" t="s">
        <v>54</v>
      </c>
      <c r="D22" s="106" t="str">
        <f t="shared" si="1"/>
        <v>Unlikely</v>
      </c>
      <c r="E22" s="123"/>
    </row>
    <row r="23" spans="2:5" x14ac:dyDescent="0.35">
      <c r="B23" s="120"/>
      <c r="C23" s="75" t="s">
        <v>55</v>
      </c>
      <c r="D23" s="106" t="str">
        <f t="shared" si="1"/>
        <v>Rare</v>
      </c>
      <c r="E23" s="123"/>
    </row>
    <row r="24" spans="2:5" x14ac:dyDescent="0.35">
      <c r="B24" s="120"/>
      <c r="C24" s="75" t="s">
        <v>58</v>
      </c>
      <c r="D24" s="106" t="str">
        <f t="shared" si="1"/>
        <v>Rare</v>
      </c>
      <c r="E24" s="123"/>
    </row>
    <row r="25" spans="2:5" x14ac:dyDescent="0.35">
      <c r="B25" s="120"/>
      <c r="C25" s="75" t="s">
        <v>59</v>
      </c>
      <c r="D25" s="106" t="str">
        <f t="shared" si="1"/>
        <v>Rare</v>
      </c>
      <c r="E25" s="123"/>
    </row>
    <row r="26" spans="2:5" x14ac:dyDescent="0.35">
      <c r="B26" s="120"/>
      <c r="C26" s="75" t="s">
        <v>60</v>
      </c>
      <c r="D26" s="106" t="str">
        <f t="shared" si="1"/>
        <v>Rare</v>
      </c>
      <c r="E26" s="123"/>
    </row>
    <row r="27" spans="2:5" x14ac:dyDescent="0.35">
      <c r="B27" s="121"/>
      <c r="C27" s="84" t="s">
        <v>61</v>
      </c>
      <c r="D27" s="106" t="str">
        <f t="shared" si="1"/>
        <v>Rare</v>
      </c>
      <c r="E27" s="123"/>
    </row>
    <row r="28" spans="2:5" hidden="1" x14ac:dyDescent="0.35">
      <c r="B28" s="124" t="s">
        <v>67</v>
      </c>
      <c r="C28" s="77" t="s">
        <v>51</v>
      </c>
      <c r="D28" s="105" t="s">
        <v>68</v>
      </c>
      <c r="E28" s="122" t="str">
        <f>_xlfn.IFS(COUNTIF(D28:D34,"Highly Likely")&gt;0,"Highly Likely", COUNTIF(D28:D34,"Likely")&gt;0,"Likely", COUNTIF(D28:D34,"Possible")&gt;0,"Possible", COUNTIF(D28:D34,"Unlikely")&gt;0,"Unlikely", COUNTIF(D28:D34,"Rare")&gt;0,"Rare")</f>
        <v>Unlikely</v>
      </c>
    </row>
    <row r="29" spans="2:5" hidden="1" x14ac:dyDescent="0.35">
      <c r="B29" s="120"/>
      <c r="C29" s="77" t="s">
        <v>54</v>
      </c>
      <c r="D29" s="106" t="s">
        <v>68</v>
      </c>
      <c r="E29" s="123"/>
    </row>
    <row r="30" spans="2:5" x14ac:dyDescent="0.35">
      <c r="B30" s="120"/>
      <c r="C30" s="85" t="s">
        <v>55</v>
      </c>
      <c r="D30" s="106" t="str">
        <f>IF(ISBLANK(D5),"",D5)</f>
        <v>Unlikely</v>
      </c>
      <c r="E30" s="123"/>
    </row>
    <row r="31" spans="2:5" x14ac:dyDescent="0.35">
      <c r="B31" s="120"/>
      <c r="C31" s="75" t="s">
        <v>58</v>
      </c>
      <c r="D31" s="106" t="str">
        <f>IF(ISBLANK(D6),"",D6)</f>
        <v>Unlikely</v>
      </c>
      <c r="E31" s="123"/>
    </row>
    <row r="32" spans="2:5" x14ac:dyDescent="0.35">
      <c r="B32" s="120"/>
      <c r="C32" s="76" t="s">
        <v>59</v>
      </c>
      <c r="D32" s="106" t="str">
        <f>IF(ISBLANK(D7),"",D7)</f>
        <v>Rare</v>
      </c>
      <c r="E32" s="123"/>
    </row>
    <row r="33" spans="2:5" x14ac:dyDescent="0.35">
      <c r="B33" s="120"/>
      <c r="C33" s="76" t="s">
        <v>60</v>
      </c>
      <c r="D33" s="106" t="str">
        <f>IF(ISBLANK(D8),"",D8)</f>
        <v>Rare</v>
      </c>
      <c r="E33" s="123"/>
    </row>
    <row r="34" spans="2:5" x14ac:dyDescent="0.35">
      <c r="B34" s="121"/>
      <c r="C34" s="76" t="s">
        <v>61</v>
      </c>
      <c r="D34" s="106" t="str">
        <f>IF(ISBLANK(D9),"",D9)</f>
        <v>Rare</v>
      </c>
      <c r="E34" s="123"/>
    </row>
    <row r="35" spans="2:5" hidden="1" x14ac:dyDescent="0.35">
      <c r="B35" s="125" t="s">
        <v>69</v>
      </c>
      <c r="C35" s="78" t="s">
        <v>51</v>
      </c>
      <c r="D35" s="106" t="s">
        <v>68</v>
      </c>
      <c r="E35" s="123" t="str">
        <f>_xlfn.IFS(COUNTIF(D35:D41,"Highly Likely")&gt;0,"Highly Likely", COUNTIF(D35:D41,"Likely")&gt;0,"Likely", COUNTIF(D35:D41,"Possible")&gt;0,"Possible", COUNTIF(D35:D41,"Unlikely")&gt;0,"Unlikely", COUNTIF(D35:D41,"Rare")&gt;0,"Rare")</f>
        <v>Rare</v>
      </c>
    </row>
    <row r="36" spans="2:5" hidden="1" x14ac:dyDescent="0.35">
      <c r="B36" s="126"/>
      <c r="C36" s="77" t="s">
        <v>54</v>
      </c>
      <c r="D36" s="106" t="s">
        <v>68</v>
      </c>
      <c r="E36" s="123"/>
    </row>
    <row r="37" spans="2:5" x14ac:dyDescent="0.35">
      <c r="B37" s="126"/>
      <c r="C37" s="85" t="s">
        <v>55</v>
      </c>
      <c r="D37" s="106" t="str">
        <f>IF(ISBLANK(D7),"",D7)</f>
        <v>Rare</v>
      </c>
      <c r="E37" s="123"/>
    </row>
    <row r="38" spans="2:5" hidden="1" x14ac:dyDescent="0.35">
      <c r="B38" s="126"/>
      <c r="C38" s="77" t="s">
        <v>58</v>
      </c>
      <c r="D38" s="106" t="s">
        <v>68</v>
      </c>
      <c r="E38" s="123"/>
    </row>
    <row r="39" spans="2:5" x14ac:dyDescent="0.35">
      <c r="B39" s="126"/>
      <c r="C39" s="76" t="s">
        <v>59</v>
      </c>
      <c r="D39" s="106" t="str">
        <f t="shared" ref="D39:D40" si="2">IF(ISBLANK(D9),"",D9)</f>
        <v>Rare</v>
      </c>
      <c r="E39" s="123"/>
    </row>
    <row r="40" spans="2:5" x14ac:dyDescent="0.35">
      <c r="B40" s="126"/>
      <c r="C40" s="86" t="s">
        <v>60</v>
      </c>
      <c r="D40" s="106" t="str">
        <f t="shared" si="2"/>
        <v>Rare</v>
      </c>
      <c r="E40" s="123"/>
    </row>
    <row r="41" spans="2:5" hidden="1" x14ac:dyDescent="0.35">
      <c r="B41" s="127"/>
      <c r="C41" s="87" t="s">
        <v>61</v>
      </c>
      <c r="D41" s="106" t="s">
        <v>68</v>
      </c>
      <c r="E41" s="123"/>
    </row>
    <row r="42" spans="2:5" x14ac:dyDescent="0.35">
      <c r="B42" s="125" t="s">
        <v>70</v>
      </c>
      <c r="C42" s="88" t="s">
        <v>51</v>
      </c>
      <c r="D42" s="106" t="str">
        <f>IF(ISBLANK(D5),"",D5)</f>
        <v>Unlikely</v>
      </c>
      <c r="E42" s="123" t="str">
        <f>_xlfn.IFS(COUNTIF(D42:D48,"Highly Likely")&gt;0,"Highly Likely", COUNTIF(D42:D48,"Likely")&gt;0,"Likely", COUNTIF(D42:D48,"Possible")&gt;0,"Possible", COUNTIF(D42:D48,"Unlikely")&gt;0,"Unlikely", COUNTIF(D42:D48,"Rare")&gt;0,"Rare")</f>
        <v>Unlikely</v>
      </c>
    </row>
    <row r="43" spans="2:5" x14ac:dyDescent="0.35">
      <c r="B43" s="126"/>
      <c r="C43" s="76" t="s">
        <v>54</v>
      </c>
      <c r="D43" s="106" t="str">
        <f>IF(ISBLANK(D6),"",D6)</f>
        <v>Unlikely</v>
      </c>
      <c r="E43" s="123"/>
    </row>
    <row r="44" spans="2:5" x14ac:dyDescent="0.35">
      <c r="B44" s="126"/>
      <c r="C44" s="76" t="s">
        <v>55</v>
      </c>
      <c r="D44" s="106" t="str">
        <f>IF(ISBLANK(D7),"",D7)</f>
        <v>Rare</v>
      </c>
      <c r="E44" s="123"/>
    </row>
    <row r="45" spans="2:5" hidden="1" x14ac:dyDescent="0.35">
      <c r="B45" s="126"/>
      <c r="C45" s="77" t="s">
        <v>58</v>
      </c>
      <c r="D45" s="106" t="s">
        <v>68</v>
      </c>
      <c r="E45" s="123"/>
    </row>
    <row r="46" spans="2:5" x14ac:dyDescent="0.35">
      <c r="B46" s="126"/>
      <c r="C46" s="76" t="s">
        <v>59</v>
      </c>
      <c r="D46" s="106" t="str">
        <f t="shared" ref="D46:D48" si="3">IF(ISBLANK(D9),"",D9)</f>
        <v>Rare</v>
      </c>
      <c r="E46" s="123"/>
    </row>
    <row r="47" spans="2:5" x14ac:dyDescent="0.35">
      <c r="B47" s="126"/>
      <c r="C47" s="76" t="s">
        <v>60</v>
      </c>
      <c r="D47" s="106" t="str">
        <f t="shared" si="3"/>
        <v>Rare</v>
      </c>
      <c r="E47" s="123"/>
    </row>
    <row r="48" spans="2:5" x14ac:dyDescent="0.35">
      <c r="B48" s="127"/>
      <c r="C48" s="79" t="s">
        <v>61</v>
      </c>
      <c r="D48" s="106" t="str">
        <f t="shared" si="3"/>
        <v>Rare</v>
      </c>
      <c r="E48" s="123"/>
    </row>
    <row r="49" spans="2:5" x14ac:dyDescent="0.35">
      <c r="B49" s="119" t="s">
        <v>71</v>
      </c>
      <c r="C49" s="76" t="s">
        <v>51</v>
      </c>
      <c r="D49" s="105" t="str">
        <f>IF(ISBLANK(D5),"",D5)</f>
        <v>Unlikely</v>
      </c>
      <c r="E49" s="122" t="str">
        <f>_xlfn.IFS(COUNTIF(D49:D55,"Highly Likely")&gt;0,"Highly Likely", COUNTIF(D49:D55,"Likely")&gt;0,"Likely", COUNTIF(D49:D55,"Possible")&gt;0,"Possible", COUNTIF(D49:D55,"Unlikely")&gt;0,"Unlikely", COUNTIF(D49:D55,"Rare")&gt;0,"Rare")</f>
        <v>Unlikely</v>
      </c>
    </row>
    <row r="50" spans="2:5" x14ac:dyDescent="0.35">
      <c r="B50" s="120"/>
      <c r="C50" s="76" t="s">
        <v>54</v>
      </c>
      <c r="D50" s="106" t="str">
        <f>IF(ISBLANK(D6),"",D6)</f>
        <v>Unlikely</v>
      </c>
      <c r="E50" s="123"/>
    </row>
    <row r="51" spans="2:5" x14ac:dyDescent="0.35">
      <c r="B51" s="120"/>
      <c r="C51" s="76" t="s">
        <v>55</v>
      </c>
      <c r="D51" s="106" t="str">
        <f>IF(ISBLANK(D7),"",D7)</f>
        <v>Rare</v>
      </c>
      <c r="E51" s="123"/>
    </row>
    <row r="52" spans="2:5" hidden="1" x14ac:dyDescent="0.35">
      <c r="B52" s="120"/>
      <c r="C52" s="77" t="s">
        <v>58</v>
      </c>
      <c r="D52" s="106" t="s">
        <v>68</v>
      </c>
      <c r="E52" s="123"/>
    </row>
    <row r="53" spans="2:5" x14ac:dyDescent="0.35">
      <c r="B53" s="120"/>
      <c r="C53" s="76" t="s">
        <v>59</v>
      </c>
      <c r="D53" s="106" t="str">
        <f t="shared" ref="D53:D55" si="4">IF(ISBLANK(D9),"",D9)</f>
        <v>Rare</v>
      </c>
      <c r="E53" s="123"/>
    </row>
    <row r="54" spans="2:5" x14ac:dyDescent="0.35">
      <c r="B54" s="120"/>
      <c r="C54" s="76" t="s">
        <v>60</v>
      </c>
      <c r="D54" s="106" t="str">
        <f t="shared" si="4"/>
        <v>Rare</v>
      </c>
      <c r="E54" s="123"/>
    </row>
    <row r="55" spans="2:5" x14ac:dyDescent="0.35">
      <c r="B55" s="121"/>
      <c r="C55" s="79" t="s">
        <v>61</v>
      </c>
      <c r="D55" s="106" t="str">
        <f t="shared" si="4"/>
        <v>Rare</v>
      </c>
      <c r="E55" s="123"/>
    </row>
  </sheetData>
  <mergeCells count="13">
    <mergeCell ref="B1:D1"/>
    <mergeCell ref="B14:B20"/>
    <mergeCell ref="E14:E20"/>
    <mergeCell ref="B21:B27"/>
    <mergeCell ref="E21:E27"/>
    <mergeCell ref="B49:B55"/>
    <mergeCell ref="E49:E55"/>
    <mergeCell ref="B28:B34"/>
    <mergeCell ref="E28:E34"/>
    <mergeCell ref="B35:B41"/>
    <mergeCell ref="E35:E41"/>
    <mergeCell ref="B42:B48"/>
    <mergeCell ref="E42:E48"/>
  </mergeCells>
  <conditionalFormatting sqref="D5:D11">
    <cfRule type="beginsWith" dxfId="104" priority="6" stopIfTrue="1" operator="beginsWith" text="Highly">
      <formula>LEFT(D5,LEN("Highly"))="Highly"</formula>
    </cfRule>
    <cfRule type="beginsWith" dxfId="103" priority="7" stopIfTrue="1" operator="beginsWith" text="Likely">
      <formula>LEFT(D5,LEN("Likely"))="Likely"</formula>
    </cfRule>
    <cfRule type="beginsWith" dxfId="102" priority="8" stopIfTrue="1" operator="beginsWith" text="Possible">
      <formula>LEFT(D5,LEN("Possible"))="Possible"</formula>
    </cfRule>
    <cfRule type="beginsWith" dxfId="101" priority="9" stopIfTrue="1" operator="beginsWith" text="Unlikely">
      <formula>LEFT(D5,LEN("Unlikely"))="Unlikely"</formula>
    </cfRule>
    <cfRule type="containsText" dxfId="100" priority="10" operator="containsText" text="Rare">
      <formula>NOT(ISERROR(SEARCH("Rare",D5)))</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beginsWith" priority="1" stopIfTrue="1" operator="beginsWith" id="{C0C57EBF-DBC3-4ABE-ADDD-3B75F40EE4BB}">
            <xm:f>LEFT(D14,LEN(Ref!$I$2))=Ref!$I$2</xm:f>
            <xm:f>Ref!$I$2</xm:f>
            <x14:dxf>
              <fill>
                <patternFill>
                  <bgColor rgb="FFC00000"/>
                </patternFill>
              </fill>
            </x14:dxf>
          </x14:cfRule>
          <x14:cfRule type="beginsWith" priority="2" stopIfTrue="1" operator="beginsWith" id="{D2FE8448-EF91-46D4-9966-14B341891314}">
            <xm:f>LEFT(D14,LEN(Ref!$I$3))=Ref!$I$3</xm:f>
            <xm:f>Ref!$I$3</xm:f>
            <x14:dxf>
              <fill>
                <patternFill>
                  <bgColor rgb="FFFFC000"/>
                </patternFill>
              </fill>
            </x14:dxf>
          </x14:cfRule>
          <x14:cfRule type="beginsWith" priority="3" stopIfTrue="1" operator="beginsWith" id="{41EADD89-DF4A-4574-ADEB-1CF864EE96A4}">
            <xm:f>LEFT(D14,LEN(Ref!$I$4))=Ref!$I$4</xm:f>
            <xm:f>Ref!$I$4</xm:f>
            <x14:dxf>
              <fill>
                <patternFill>
                  <bgColor rgb="FFFFFF00"/>
                </patternFill>
              </fill>
            </x14:dxf>
          </x14:cfRule>
          <x14:cfRule type="beginsWith" priority="4" stopIfTrue="1" operator="beginsWith" id="{22BAA2F1-A67D-4C10-90F3-4F38BE828FB6}">
            <xm:f>LEFT(D14,LEN(Ref!$I$5))=Ref!$I$5</xm:f>
            <xm:f>Ref!$I$5</xm:f>
            <x14:dxf>
              <fill>
                <patternFill>
                  <bgColor rgb="FF92D050"/>
                </patternFill>
              </fill>
            </x14:dxf>
          </x14:cfRule>
          <x14:cfRule type="beginsWith" priority="5" stopIfTrue="1" operator="beginsWith" id="{234671EE-2827-40DE-BA0A-27B9BF993640}">
            <xm:f>LEFT(D14,LEN(Ref!$I$6))=Ref!$I$6</xm:f>
            <xm:f>Ref!$I$6</xm:f>
            <x14:dxf>
              <fill>
                <patternFill>
                  <bgColor theme="6" tint="0.59996337778862885"/>
                </patternFill>
              </fill>
            </x14:dxf>
          </x14:cfRule>
          <xm:sqref>D14:E55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Ref!$I$2:$I$7</xm:f>
          </x14:formula1>
          <xm:sqref>D5:D11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4"/>
  <sheetViews>
    <sheetView showGridLines="0" tabSelected="1" zoomScale="115" zoomScaleNormal="115" workbookViewId="0">
      <pane ySplit="9" topLeftCell="A20" activePane="bottomLeft" state="frozen"/>
      <selection pane="bottomLeft" activeCell="A21" sqref="A21"/>
    </sheetView>
  </sheetViews>
  <sheetFormatPr defaultRowHeight="14.5" outlineLevelRow="1" x14ac:dyDescent="0.35"/>
  <cols>
    <col min="1" max="1" width="8.81640625" customWidth="1"/>
    <col min="2" max="2" width="21.453125" style="3" bestFit="1" customWidth="1"/>
    <col min="3" max="3" width="29.54296875" style="3" customWidth="1"/>
    <col min="4" max="4" width="34.453125" customWidth="1"/>
    <col min="5" max="5" width="17.54296875" customWidth="1"/>
    <col min="6" max="7" width="34.1796875" style="71" customWidth="1"/>
    <col min="8" max="8" width="43.1796875" style="66" hidden="1" customWidth="1"/>
    <col min="9" max="9" width="22.81640625" hidden="1" customWidth="1"/>
  </cols>
  <sheetData>
    <row r="1" spans="1:9" x14ac:dyDescent="0.35">
      <c r="A1" s="113"/>
      <c r="B1" s="113"/>
      <c r="C1" s="113"/>
      <c r="D1" s="113"/>
      <c r="E1" s="113"/>
    </row>
    <row r="2" spans="1:9" ht="15.75" customHeight="1" x14ac:dyDescent="0.8">
      <c r="B2" s="112" t="s">
        <v>0</v>
      </c>
      <c r="C2" s="116"/>
      <c r="D2" s="116"/>
    </row>
    <row r="3" spans="1:9" x14ac:dyDescent="0.35">
      <c r="B3" s="22" t="s">
        <v>12</v>
      </c>
      <c r="C3" s="141" t="str">
        <f>Scoping!C4</f>
        <v>eKYC</v>
      </c>
      <c r="D3" s="142"/>
    </row>
    <row r="4" spans="1:9" x14ac:dyDescent="0.35">
      <c r="B4" s="23" t="s">
        <v>14</v>
      </c>
      <c r="C4" s="143" t="str">
        <f>Scoping!C5</f>
        <v>High</v>
      </c>
      <c r="D4" s="144"/>
    </row>
    <row r="5" spans="1:9" x14ac:dyDescent="0.35">
      <c r="B5" s="24" t="s">
        <v>16</v>
      </c>
      <c r="C5" s="145" t="s">
        <v>72</v>
      </c>
      <c r="D5" s="146"/>
    </row>
    <row r="6" spans="1:9" ht="8.5" customHeight="1" x14ac:dyDescent="0.35">
      <c r="B6" s="2"/>
      <c r="C6" s="2"/>
      <c r="D6" s="1"/>
    </row>
    <row r="7" spans="1:9" ht="6" customHeight="1" x14ac:dyDescent="0.35">
      <c r="B7" s="2"/>
      <c r="C7" s="2"/>
      <c r="D7" s="1"/>
    </row>
    <row r="8" spans="1:9" s="3" customFormat="1" ht="18.5" x14ac:dyDescent="0.35">
      <c r="B8" s="138" t="s">
        <v>6</v>
      </c>
      <c r="C8" s="139"/>
      <c r="D8" s="139"/>
      <c r="E8" s="140"/>
      <c r="F8" s="71"/>
      <c r="G8" s="71"/>
      <c r="H8" s="67"/>
    </row>
    <row r="9" spans="1:9" s="3" customFormat="1" ht="18.5" x14ac:dyDescent="0.35">
      <c r="B9" s="37" t="s">
        <v>73</v>
      </c>
      <c r="C9" s="134" t="s">
        <v>74</v>
      </c>
      <c r="D9" s="135"/>
      <c r="E9" s="5" t="s">
        <v>75</v>
      </c>
      <c r="F9" s="6" t="s">
        <v>76</v>
      </c>
      <c r="G9" s="43" t="s">
        <v>77</v>
      </c>
      <c r="H9" s="43" t="s">
        <v>77</v>
      </c>
      <c r="I9" s="3" t="s">
        <v>78</v>
      </c>
    </row>
    <row r="10" spans="1:9" s="3" customFormat="1" x14ac:dyDescent="0.35">
      <c r="B10" s="147" t="s">
        <v>79</v>
      </c>
      <c r="C10" s="148"/>
      <c r="D10" s="148"/>
      <c r="E10" s="148"/>
      <c r="F10" s="149"/>
      <c r="G10" s="67"/>
      <c r="H10" s="67"/>
    </row>
    <row r="11" spans="1:9" s="35" customFormat="1" ht="54" customHeight="1" x14ac:dyDescent="0.3">
      <c r="B11" s="38" t="s">
        <v>80</v>
      </c>
      <c r="C11" s="136" t="s">
        <v>81</v>
      </c>
      <c r="D11" s="137"/>
      <c r="E11" s="36" t="s">
        <v>82</v>
      </c>
      <c r="F11" s="72" t="s">
        <v>83</v>
      </c>
      <c r="G11" s="72"/>
      <c r="H11" s="68" t="s">
        <v>84</v>
      </c>
      <c r="I11" s="35" t="s">
        <v>85</v>
      </c>
    </row>
    <row r="12" spans="1:9" s="35" customFormat="1" ht="54" customHeight="1" x14ac:dyDescent="0.3">
      <c r="B12" s="38" t="s">
        <v>86</v>
      </c>
      <c r="C12" s="130" t="s">
        <v>87</v>
      </c>
      <c r="D12" s="131" t="s">
        <v>87</v>
      </c>
      <c r="E12" s="36" t="s">
        <v>82</v>
      </c>
      <c r="F12" s="72" t="s">
        <v>88</v>
      </c>
      <c r="G12" s="72"/>
      <c r="H12" s="68" t="s">
        <v>89</v>
      </c>
      <c r="I12" s="35" t="s">
        <v>90</v>
      </c>
    </row>
    <row r="13" spans="1:9" s="35" customFormat="1" ht="54" customHeight="1" x14ac:dyDescent="0.3">
      <c r="B13" s="38" t="s">
        <v>91</v>
      </c>
      <c r="C13" s="130" t="s">
        <v>92</v>
      </c>
      <c r="D13" s="131" t="s">
        <v>92</v>
      </c>
      <c r="E13" s="36" t="s">
        <v>82</v>
      </c>
      <c r="F13" s="72" t="s">
        <v>93</v>
      </c>
      <c r="G13" s="72"/>
      <c r="H13" s="68" t="s">
        <v>94</v>
      </c>
      <c r="I13" s="35" t="s">
        <v>95</v>
      </c>
    </row>
    <row r="14" spans="1:9" s="35" customFormat="1" ht="60.75" customHeight="1" x14ac:dyDescent="0.3">
      <c r="B14" s="38" t="s">
        <v>96</v>
      </c>
      <c r="C14" s="130" t="s">
        <v>97</v>
      </c>
      <c r="D14" s="131" t="s">
        <v>97</v>
      </c>
      <c r="E14" s="36" t="s">
        <v>82</v>
      </c>
      <c r="F14" s="72" t="s">
        <v>98</v>
      </c>
      <c r="G14" s="72"/>
      <c r="H14" s="68" t="s">
        <v>99</v>
      </c>
      <c r="I14" s="35" t="s">
        <v>100</v>
      </c>
    </row>
    <row r="15" spans="1:9" s="35" customFormat="1" ht="54" customHeight="1" x14ac:dyDescent="0.3">
      <c r="B15" s="38" t="s">
        <v>101</v>
      </c>
      <c r="C15" s="130" t="s">
        <v>102</v>
      </c>
      <c r="D15" s="131" t="s">
        <v>102</v>
      </c>
      <c r="E15" s="36" t="s">
        <v>82</v>
      </c>
      <c r="F15" s="72" t="s">
        <v>103</v>
      </c>
      <c r="G15" s="72"/>
      <c r="H15" s="68" t="s">
        <v>104</v>
      </c>
      <c r="I15" s="35" t="s">
        <v>105</v>
      </c>
    </row>
    <row r="16" spans="1:9" s="35" customFormat="1" ht="54" customHeight="1" x14ac:dyDescent="0.3">
      <c r="B16" s="38" t="s">
        <v>106</v>
      </c>
      <c r="C16" s="130" t="s">
        <v>107</v>
      </c>
      <c r="D16" s="131" t="s">
        <v>107</v>
      </c>
      <c r="E16" s="36" t="s">
        <v>82</v>
      </c>
      <c r="F16" s="72" t="s">
        <v>88</v>
      </c>
      <c r="G16" s="72"/>
      <c r="H16" s="68" t="s">
        <v>108</v>
      </c>
      <c r="I16" s="35" t="s">
        <v>95</v>
      </c>
    </row>
    <row r="17" spans="2:9" s="35" customFormat="1" ht="54" customHeight="1" x14ac:dyDescent="0.3">
      <c r="B17" s="38" t="s">
        <v>109</v>
      </c>
      <c r="C17" s="130" t="s">
        <v>110</v>
      </c>
      <c r="D17" s="131" t="s">
        <v>110</v>
      </c>
      <c r="E17" s="36" t="s">
        <v>82</v>
      </c>
      <c r="F17" s="72" t="s">
        <v>111</v>
      </c>
      <c r="G17" s="72" t="s">
        <v>112</v>
      </c>
      <c r="H17" s="68" t="s">
        <v>113</v>
      </c>
      <c r="I17" s="35" t="s">
        <v>114</v>
      </c>
    </row>
    <row r="18" spans="2:9" s="35" customFormat="1" ht="54" customHeight="1" x14ac:dyDescent="0.3">
      <c r="B18" s="38" t="s">
        <v>115</v>
      </c>
      <c r="C18" s="130" t="s">
        <v>116</v>
      </c>
      <c r="D18" s="131" t="s">
        <v>116</v>
      </c>
      <c r="E18" s="36" t="s">
        <v>82</v>
      </c>
      <c r="F18" s="72" t="s">
        <v>117</v>
      </c>
      <c r="G18" s="72" t="s">
        <v>118</v>
      </c>
      <c r="H18" s="68" t="s">
        <v>119</v>
      </c>
      <c r="I18" s="35" t="s">
        <v>100</v>
      </c>
    </row>
    <row r="19" spans="2:9" s="35" customFormat="1" ht="96" customHeight="1" x14ac:dyDescent="0.3">
      <c r="B19" s="38" t="s">
        <v>120</v>
      </c>
      <c r="C19" s="130" t="s">
        <v>121</v>
      </c>
      <c r="D19" s="131" t="s">
        <v>121</v>
      </c>
      <c r="E19" s="36" t="s">
        <v>68</v>
      </c>
      <c r="F19" s="72" t="s">
        <v>122</v>
      </c>
      <c r="G19" s="72"/>
      <c r="H19" s="68" t="s">
        <v>123</v>
      </c>
      <c r="I19" s="35" t="s">
        <v>100</v>
      </c>
    </row>
    <row r="20" spans="2:9" s="35" customFormat="1" ht="54" customHeight="1" x14ac:dyDescent="0.3">
      <c r="B20" s="38" t="s">
        <v>124</v>
      </c>
      <c r="C20" s="130" t="s">
        <v>125</v>
      </c>
      <c r="D20" s="131" t="s">
        <v>125</v>
      </c>
      <c r="E20" s="36" t="s">
        <v>82</v>
      </c>
      <c r="F20" s="72" t="s">
        <v>127</v>
      </c>
      <c r="G20" s="44" t="s">
        <v>639</v>
      </c>
      <c r="H20" s="68" t="s">
        <v>128</v>
      </c>
      <c r="I20" s="35" t="s">
        <v>129</v>
      </c>
    </row>
    <row r="21" spans="2:9" s="35" customFormat="1" ht="54" customHeight="1" x14ac:dyDescent="0.3">
      <c r="B21" s="38" t="s">
        <v>130</v>
      </c>
      <c r="C21" s="130" t="s">
        <v>131</v>
      </c>
      <c r="D21" s="131" t="s">
        <v>131</v>
      </c>
      <c r="E21" s="36" t="s">
        <v>82</v>
      </c>
      <c r="F21" s="72" t="s">
        <v>132</v>
      </c>
      <c r="G21" s="44" t="s">
        <v>639</v>
      </c>
      <c r="H21" s="68" t="s">
        <v>133</v>
      </c>
      <c r="I21" s="35" t="s">
        <v>129</v>
      </c>
    </row>
    <row r="22" spans="2:9" s="35" customFormat="1" ht="54" customHeight="1" x14ac:dyDescent="0.3">
      <c r="B22" s="38" t="s">
        <v>134</v>
      </c>
      <c r="C22" s="130" t="s">
        <v>135</v>
      </c>
      <c r="D22" s="131" t="s">
        <v>135</v>
      </c>
      <c r="E22" s="36" t="s">
        <v>82</v>
      </c>
      <c r="F22" s="72" t="s">
        <v>136</v>
      </c>
      <c r="G22" s="72" t="s">
        <v>137</v>
      </c>
      <c r="H22" s="68" t="s">
        <v>138</v>
      </c>
      <c r="I22" s="35" t="s">
        <v>139</v>
      </c>
    </row>
    <row r="23" spans="2:9" s="35" customFormat="1" ht="78.75" customHeight="1" x14ac:dyDescent="0.3">
      <c r="B23" s="38" t="s">
        <v>140</v>
      </c>
      <c r="C23" s="130" t="s">
        <v>141</v>
      </c>
      <c r="D23" s="131" t="s">
        <v>141</v>
      </c>
      <c r="E23" s="36" t="s">
        <v>68</v>
      </c>
      <c r="F23" s="72" t="s">
        <v>142</v>
      </c>
      <c r="G23" s="111" t="s">
        <v>143</v>
      </c>
      <c r="H23" s="68" t="s">
        <v>144</v>
      </c>
      <c r="I23" s="35" t="s">
        <v>145</v>
      </c>
    </row>
    <row r="24" spans="2:9" s="35" customFormat="1" ht="61.5" customHeight="1" x14ac:dyDescent="0.35">
      <c r="B24" s="38" t="s">
        <v>146</v>
      </c>
      <c r="C24" s="130" t="s">
        <v>147</v>
      </c>
      <c r="D24" s="131" t="s">
        <v>147</v>
      </c>
      <c r="E24" s="36" t="s">
        <v>82</v>
      </c>
      <c r="F24" s="72" t="s">
        <v>148</v>
      </c>
      <c r="G24" s="72" t="s">
        <v>149</v>
      </c>
      <c r="H24" s="44" t="s">
        <v>150</v>
      </c>
      <c r="I24" s="35" t="s">
        <v>145</v>
      </c>
    </row>
    <row r="25" spans="2:9" s="35" customFormat="1" ht="37.5" customHeight="1" x14ac:dyDescent="0.35">
      <c r="B25" s="38" t="s">
        <v>151</v>
      </c>
      <c r="C25" s="130" t="s">
        <v>152</v>
      </c>
      <c r="D25" s="131" t="s">
        <v>152</v>
      </c>
      <c r="E25" s="36" t="s">
        <v>82</v>
      </c>
      <c r="F25" s="72" t="s">
        <v>153</v>
      </c>
      <c r="G25" s="72"/>
      <c r="H25" s="44" t="s">
        <v>154</v>
      </c>
      <c r="I25" s="35" t="s">
        <v>129</v>
      </c>
    </row>
    <row r="26" spans="2:9" s="35" customFormat="1" ht="33" customHeight="1" x14ac:dyDescent="0.35">
      <c r="B26" s="38" t="s">
        <v>155</v>
      </c>
      <c r="C26" s="130" t="s">
        <v>156</v>
      </c>
      <c r="D26" s="131" t="s">
        <v>156</v>
      </c>
      <c r="E26" s="36" t="s">
        <v>82</v>
      </c>
      <c r="F26" s="72" t="s">
        <v>157</v>
      </c>
      <c r="G26" s="72"/>
      <c r="H26" s="44" t="s">
        <v>158</v>
      </c>
      <c r="I26" s="35" t="s">
        <v>129</v>
      </c>
    </row>
    <row r="27" spans="2:9" s="35" customFormat="1" ht="37.5" customHeight="1" x14ac:dyDescent="0.3">
      <c r="B27" s="38" t="s">
        <v>159</v>
      </c>
      <c r="C27" s="130" t="s">
        <v>160</v>
      </c>
      <c r="D27" s="131" t="s">
        <v>160</v>
      </c>
      <c r="E27" s="36" t="s">
        <v>82</v>
      </c>
      <c r="F27" s="72" t="s">
        <v>161</v>
      </c>
      <c r="G27" s="72"/>
      <c r="H27" s="68" t="s">
        <v>162</v>
      </c>
      <c r="I27" s="35" t="s">
        <v>129</v>
      </c>
    </row>
    <row r="28" spans="2:9" s="35" customFormat="1" ht="123" customHeight="1" x14ac:dyDescent="0.3">
      <c r="B28" s="38" t="s">
        <v>163</v>
      </c>
      <c r="C28" s="130" t="s">
        <v>164</v>
      </c>
      <c r="D28" s="131" t="s">
        <v>164</v>
      </c>
      <c r="E28" s="36" t="s">
        <v>82</v>
      </c>
      <c r="F28" s="72" t="s">
        <v>165</v>
      </c>
      <c r="G28" s="72"/>
      <c r="H28" s="68" t="s">
        <v>166</v>
      </c>
      <c r="I28" s="35" t="s">
        <v>167</v>
      </c>
    </row>
    <row r="29" spans="2:9" s="35" customFormat="1" ht="66.75" customHeight="1" x14ac:dyDescent="0.3">
      <c r="B29" s="38" t="s">
        <v>168</v>
      </c>
      <c r="C29" s="130" t="s">
        <v>169</v>
      </c>
      <c r="D29" s="131" t="s">
        <v>169</v>
      </c>
      <c r="E29" s="36" t="s">
        <v>82</v>
      </c>
      <c r="F29" s="72" t="s">
        <v>165</v>
      </c>
      <c r="G29" s="72" t="s">
        <v>170</v>
      </c>
      <c r="H29" s="68" t="s">
        <v>171</v>
      </c>
      <c r="I29" s="35" t="s">
        <v>167</v>
      </c>
    </row>
    <row r="30" spans="2:9" s="3" customFormat="1" x14ac:dyDescent="0.35">
      <c r="B30" s="132" t="s">
        <v>66</v>
      </c>
      <c r="C30" s="132"/>
      <c r="D30" s="132"/>
      <c r="E30" s="132"/>
      <c r="F30" s="133"/>
      <c r="G30" s="107"/>
      <c r="H30" s="67"/>
    </row>
    <row r="31" spans="2:9" s="3" customFormat="1" ht="31.5" customHeight="1" x14ac:dyDescent="0.35">
      <c r="B31" s="4" t="s">
        <v>172</v>
      </c>
      <c r="C31" s="130" t="s">
        <v>173</v>
      </c>
      <c r="D31" s="131" t="s">
        <v>173</v>
      </c>
      <c r="E31" s="7" t="s">
        <v>82</v>
      </c>
      <c r="F31" s="72" t="s">
        <v>174</v>
      </c>
      <c r="G31" s="72" t="s">
        <v>175</v>
      </c>
      <c r="H31" s="44" t="s">
        <v>176</v>
      </c>
      <c r="I31" s="3" t="s">
        <v>177</v>
      </c>
    </row>
    <row r="32" spans="2:9" s="3" customFormat="1" ht="34.5" customHeight="1" x14ac:dyDescent="0.35">
      <c r="B32" s="4" t="s">
        <v>178</v>
      </c>
      <c r="C32" s="130" t="s">
        <v>179</v>
      </c>
      <c r="D32" s="131" t="s">
        <v>179</v>
      </c>
      <c r="E32" s="7" t="s">
        <v>82</v>
      </c>
      <c r="F32" s="72" t="s">
        <v>180</v>
      </c>
      <c r="G32" s="72" t="s">
        <v>181</v>
      </c>
      <c r="H32" s="44" t="s">
        <v>182</v>
      </c>
      <c r="I32" s="3" t="s">
        <v>167</v>
      </c>
    </row>
    <row r="33" spans="2:9" s="3" customFormat="1" ht="48" customHeight="1" x14ac:dyDescent="0.35">
      <c r="B33" s="4" t="s">
        <v>183</v>
      </c>
      <c r="C33" s="130" t="s">
        <v>184</v>
      </c>
      <c r="D33" s="131" t="s">
        <v>184</v>
      </c>
      <c r="E33" s="7" t="s">
        <v>82</v>
      </c>
      <c r="F33" s="72" t="s">
        <v>185</v>
      </c>
      <c r="G33" s="72" t="s">
        <v>186</v>
      </c>
      <c r="H33" s="44" t="s">
        <v>187</v>
      </c>
      <c r="I33" s="3" t="s">
        <v>167</v>
      </c>
    </row>
    <row r="34" spans="2:9" s="3" customFormat="1" ht="36.75" customHeight="1" x14ac:dyDescent="0.3">
      <c r="B34" s="4" t="s">
        <v>188</v>
      </c>
      <c r="C34" s="130" t="s">
        <v>189</v>
      </c>
      <c r="D34" s="131" t="s">
        <v>189</v>
      </c>
      <c r="E34" s="7" t="s">
        <v>82</v>
      </c>
      <c r="F34" s="72" t="s">
        <v>190</v>
      </c>
      <c r="G34" s="72" t="s">
        <v>191</v>
      </c>
      <c r="H34" s="68" t="s">
        <v>192</v>
      </c>
      <c r="I34" s="3" t="s">
        <v>193</v>
      </c>
    </row>
    <row r="35" spans="2:9" s="3" customFormat="1" ht="51.75" customHeight="1" x14ac:dyDescent="0.3">
      <c r="B35" s="4" t="s">
        <v>194</v>
      </c>
      <c r="C35" s="130" t="s">
        <v>195</v>
      </c>
      <c r="D35" s="131" t="s">
        <v>195</v>
      </c>
      <c r="E35" s="7" t="s">
        <v>82</v>
      </c>
      <c r="F35" s="72" t="s">
        <v>196</v>
      </c>
      <c r="G35" s="72" t="s">
        <v>197</v>
      </c>
      <c r="H35" s="68" t="s">
        <v>198</v>
      </c>
      <c r="I35" s="3" t="s">
        <v>100</v>
      </c>
    </row>
    <row r="36" spans="2:9" s="3" customFormat="1" ht="43.5" customHeight="1" x14ac:dyDescent="0.3">
      <c r="B36" s="4" t="s">
        <v>199</v>
      </c>
      <c r="C36" s="130" t="s">
        <v>200</v>
      </c>
      <c r="D36" s="131" t="s">
        <v>200</v>
      </c>
      <c r="E36" s="7" t="s">
        <v>82</v>
      </c>
      <c r="F36" s="72" t="s">
        <v>201</v>
      </c>
      <c r="G36" s="72" t="s">
        <v>202</v>
      </c>
      <c r="H36" s="68" t="s">
        <v>203</v>
      </c>
      <c r="I36" s="3" t="s">
        <v>139</v>
      </c>
    </row>
    <row r="37" spans="2:9" s="3" customFormat="1" ht="48" customHeight="1" x14ac:dyDescent="0.3">
      <c r="B37" s="4" t="s">
        <v>204</v>
      </c>
      <c r="C37" s="130" t="s">
        <v>205</v>
      </c>
      <c r="D37" s="131" t="s">
        <v>205</v>
      </c>
      <c r="E37" s="7" t="s">
        <v>82</v>
      </c>
      <c r="F37" s="72" t="s">
        <v>206</v>
      </c>
      <c r="G37" s="72" t="s">
        <v>191</v>
      </c>
      <c r="H37" s="68" t="s">
        <v>207</v>
      </c>
      <c r="I37" s="3" t="s">
        <v>139</v>
      </c>
    </row>
    <row r="38" spans="2:9" s="3" customFormat="1" ht="41.25" customHeight="1" x14ac:dyDescent="0.3">
      <c r="B38" s="4" t="s">
        <v>208</v>
      </c>
      <c r="C38" s="130" t="s">
        <v>209</v>
      </c>
      <c r="D38" s="131" t="s">
        <v>209</v>
      </c>
      <c r="E38" s="7" t="s">
        <v>82</v>
      </c>
      <c r="F38" s="72" t="s">
        <v>210</v>
      </c>
      <c r="G38" s="72" t="s">
        <v>191</v>
      </c>
      <c r="H38" s="68" t="s">
        <v>211</v>
      </c>
      <c r="I38" s="3" t="s">
        <v>212</v>
      </c>
    </row>
    <row r="39" spans="2:9" s="3" customFormat="1" ht="33" customHeight="1" x14ac:dyDescent="0.3">
      <c r="B39" s="4" t="s">
        <v>213</v>
      </c>
      <c r="C39" s="130" t="s">
        <v>214</v>
      </c>
      <c r="D39" s="131" t="s">
        <v>214</v>
      </c>
      <c r="E39" s="7" t="s">
        <v>82</v>
      </c>
      <c r="F39" s="72" t="s">
        <v>215</v>
      </c>
      <c r="G39" s="72" t="s">
        <v>191</v>
      </c>
      <c r="H39" s="68" t="s">
        <v>216</v>
      </c>
      <c r="I39" s="3" t="s">
        <v>95</v>
      </c>
    </row>
    <row r="40" spans="2:9" s="3" customFormat="1" ht="36" customHeight="1" x14ac:dyDescent="0.3">
      <c r="B40" s="4" t="s">
        <v>217</v>
      </c>
      <c r="C40" s="130" t="s">
        <v>218</v>
      </c>
      <c r="D40" s="131" t="s">
        <v>218</v>
      </c>
      <c r="E40" s="7" t="s">
        <v>68</v>
      </c>
      <c r="F40" s="72" t="s">
        <v>219</v>
      </c>
      <c r="G40" s="72" t="s">
        <v>220</v>
      </c>
      <c r="H40" s="68" t="s">
        <v>221</v>
      </c>
      <c r="I40" s="3" t="s">
        <v>95</v>
      </c>
    </row>
    <row r="41" spans="2:9" s="3" customFormat="1" ht="24" x14ac:dyDescent="0.3">
      <c r="B41" s="4" t="s">
        <v>222</v>
      </c>
      <c r="C41" s="130" t="s">
        <v>223</v>
      </c>
      <c r="D41" s="131" t="s">
        <v>223</v>
      </c>
      <c r="E41" s="7" t="s">
        <v>68</v>
      </c>
      <c r="F41" s="72" t="s">
        <v>224</v>
      </c>
      <c r="G41" s="72" t="s">
        <v>220</v>
      </c>
      <c r="H41" s="68" t="s">
        <v>225</v>
      </c>
      <c r="I41" s="3" t="s">
        <v>226</v>
      </c>
    </row>
    <row r="42" spans="2:9" s="3" customFormat="1" x14ac:dyDescent="0.3">
      <c r="B42" s="4" t="s">
        <v>227</v>
      </c>
      <c r="C42" s="130" t="s">
        <v>228</v>
      </c>
      <c r="D42" s="131" t="s">
        <v>228</v>
      </c>
      <c r="E42" s="7" t="s">
        <v>82</v>
      </c>
      <c r="F42" s="72" t="s">
        <v>229</v>
      </c>
      <c r="G42" s="72" t="s">
        <v>191</v>
      </c>
      <c r="H42" s="68" t="s">
        <v>230</v>
      </c>
      <c r="I42" s="3" t="s">
        <v>226</v>
      </c>
    </row>
    <row r="43" spans="2:9" s="3" customFormat="1" x14ac:dyDescent="0.35">
      <c r="B43" s="132" t="s">
        <v>231</v>
      </c>
      <c r="C43" s="132"/>
      <c r="D43" s="132"/>
      <c r="E43" s="132"/>
      <c r="F43" s="133"/>
      <c r="G43" s="107"/>
      <c r="H43" s="67"/>
    </row>
    <row r="44" spans="2:9" s="3" customFormat="1" ht="68.25" customHeight="1" x14ac:dyDescent="0.3">
      <c r="B44" s="4" t="s">
        <v>232</v>
      </c>
      <c r="C44" s="130" t="s">
        <v>233</v>
      </c>
      <c r="D44" s="131" t="s">
        <v>233</v>
      </c>
      <c r="E44" s="7" t="s">
        <v>82</v>
      </c>
      <c r="F44" s="72" t="s">
        <v>234</v>
      </c>
      <c r="G44" s="72" t="s">
        <v>235</v>
      </c>
      <c r="H44" s="68" t="s">
        <v>236</v>
      </c>
      <c r="I44" s="3" t="s">
        <v>139</v>
      </c>
    </row>
    <row r="45" spans="2:9" s="3" customFormat="1" ht="45.75" customHeight="1" x14ac:dyDescent="0.3">
      <c r="B45" s="4" t="s">
        <v>237</v>
      </c>
      <c r="C45" s="130" t="s">
        <v>238</v>
      </c>
      <c r="D45" s="131" t="s">
        <v>238</v>
      </c>
      <c r="E45" s="7" t="s">
        <v>82</v>
      </c>
      <c r="F45" s="72" t="s">
        <v>239</v>
      </c>
      <c r="G45" s="72" t="s">
        <v>240</v>
      </c>
      <c r="H45" s="68" t="s">
        <v>241</v>
      </c>
      <c r="I45" s="3" t="s">
        <v>139</v>
      </c>
    </row>
    <row r="46" spans="2:9" s="3" customFormat="1" ht="45.75" customHeight="1" x14ac:dyDescent="0.3">
      <c r="B46" s="4" t="s">
        <v>242</v>
      </c>
      <c r="C46" s="130" t="s">
        <v>243</v>
      </c>
      <c r="D46" s="131" t="s">
        <v>243</v>
      </c>
      <c r="E46" s="7" t="s">
        <v>82</v>
      </c>
      <c r="F46" s="72" t="s">
        <v>244</v>
      </c>
      <c r="G46" s="72" t="s">
        <v>245</v>
      </c>
      <c r="H46" s="68" t="s">
        <v>246</v>
      </c>
      <c r="I46" s="3" t="s">
        <v>139</v>
      </c>
    </row>
    <row r="47" spans="2:9" s="3" customFormat="1" ht="45.75" customHeight="1" x14ac:dyDescent="0.3">
      <c r="B47" s="4" t="s">
        <v>247</v>
      </c>
      <c r="C47" s="130" t="s">
        <v>248</v>
      </c>
      <c r="D47" s="131" t="s">
        <v>248</v>
      </c>
      <c r="E47" s="7" t="s">
        <v>82</v>
      </c>
      <c r="F47" s="72" t="s">
        <v>249</v>
      </c>
      <c r="G47" s="72" t="s">
        <v>245</v>
      </c>
      <c r="H47" s="68" t="s">
        <v>250</v>
      </c>
      <c r="I47" s="3" t="s">
        <v>55</v>
      </c>
    </row>
    <row r="48" spans="2:9" s="3" customFormat="1" ht="45.75" customHeight="1" x14ac:dyDescent="0.3">
      <c r="B48" s="4" t="s">
        <v>251</v>
      </c>
      <c r="C48" s="130" t="s">
        <v>252</v>
      </c>
      <c r="D48" s="131" t="s">
        <v>252</v>
      </c>
      <c r="E48" s="7" t="s">
        <v>82</v>
      </c>
      <c r="F48" s="72" t="s">
        <v>253</v>
      </c>
      <c r="G48" s="72" t="s">
        <v>245</v>
      </c>
      <c r="H48" s="68" t="s">
        <v>254</v>
      </c>
      <c r="I48" s="3" t="s">
        <v>255</v>
      </c>
    </row>
    <row r="49" spans="2:9" s="3" customFormat="1" ht="45.75" customHeight="1" x14ac:dyDescent="0.3">
      <c r="B49" s="4" t="s">
        <v>256</v>
      </c>
      <c r="C49" s="130" t="s">
        <v>257</v>
      </c>
      <c r="D49" s="131" t="s">
        <v>257</v>
      </c>
      <c r="E49" s="7" t="s">
        <v>82</v>
      </c>
      <c r="F49" s="72" t="s">
        <v>258</v>
      </c>
      <c r="G49" s="72" t="s">
        <v>259</v>
      </c>
      <c r="H49" s="68" t="s">
        <v>260</v>
      </c>
      <c r="I49" s="3" t="s">
        <v>139</v>
      </c>
    </row>
    <row r="50" spans="2:9" s="3" customFormat="1" ht="45.75" customHeight="1" x14ac:dyDescent="0.3">
      <c r="B50" s="4" t="s">
        <v>261</v>
      </c>
      <c r="C50" s="130" t="s">
        <v>262</v>
      </c>
      <c r="D50" s="131" t="s">
        <v>262</v>
      </c>
      <c r="E50" s="7" t="s">
        <v>82</v>
      </c>
      <c r="F50" s="72" t="s">
        <v>263</v>
      </c>
      <c r="G50" s="72" t="s">
        <v>245</v>
      </c>
      <c r="H50" s="68" t="s">
        <v>264</v>
      </c>
      <c r="I50" s="3" t="s">
        <v>265</v>
      </c>
    </row>
    <row r="51" spans="2:9" s="3" customFormat="1" ht="45.75" customHeight="1" x14ac:dyDescent="0.3">
      <c r="B51" s="4" t="s">
        <v>266</v>
      </c>
      <c r="C51" s="130" t="s">
        <v>267</v>
      </c>
      <c r="D51" s="131" t="s">
        <v>267</v>
      </c>
      <c r="E51" s="7" t="s">
        <v>82</v>
      </c>
      <c r="F51" s="72" t="s">
        <v>268</v>
      </c>
      <c r="G51" s="72" t="s">
        <v>245</v>
      </c>
      <c r="H51" s="68" t="s">
        <v>269</v>
      </c>
      <c r="I51" s="3" t="s">
        <v>265</v>
      </c>
    </row>
    <row r="52" spans="2:9" s="3" customFormat="1" ht="45.75" customHeight="1" x14ac:dyDescent="0.3">
      <c r="B52" s="4" t="s">
        <v>270</v>
      </c>
      <c r="C52" s="130" t="s">
        <v>271</v>
      </c>
      <c r="D52" s="131" t="s">
        <v>271</v>
      </c>
      <c r="E52" s="7" t="s">
        <v>82</v>
      </c>
      <c r="F52" s="72" t="s">
        <v>272</v>
      </c>
      <c r="G52" s="72" t="s">
        <v>245</v>
      </c>
      <c r="H52" s="68" t="s">
        <v>273</v>
      </c>
      <c r="I52" s="3" t="s">
        <v>139</v>
      </c>
    </row>
    <row r="53" spans="2:9" s="3" customFormat="1" ht="45.75" customHeight="1" x14ac:dyDescent="0.3">
      <c r="B53" s="4" t="s">
        <v>274</v>
      </c>
      <c r="C53" s="130" t="s">
        <v>275</v>
      </c>
      <c r="D53" s="131" t="s">
        <v>275</v>
      </c>
      <c r="E53" s="7" t="s">
        <v>82</v>
      </c>
      <c r="F53" s="72" t="s">
        <v>276</v>
      </c>
      <c r="G53" s="72" t="s">
        <v>191</v>
      </c>
      <c r="H53" s="68" t="s">
        <v>277</v>
      </c>
      <c r="I53" s="3" t="s">
        <v>278</v>
      </c>
    </row>
    <row r="54" spans="2:9" s="3" customFormat="1" ht="45.75" customHeight="1" x14ac:dyDescent="0.3">
      <c r="B54" s="4" t="s">
        <v>279</v>
      </c>
      <c r="C54" s="130" t="s">
        <v>280</v>
      </c>
      <c r="D54" s="131" t="s">
        <v>280</v>
      </c>
      <c r="E54" s="7" t="s">
        <v>82</v>
      </c>
      <c r="F54" s="72" t="s">
        <v>281</v>
      </c>
      <c r="G54" s="72" t="s">
        <v>245</v>
      </c>
      <c r="H54" s="68" t="s">
        <v>282</v>
      </c>
      <c r="I54" s="3" t="s">
        <v>139</v>
      </c>
    </row>
    <row r="55" spans="2:9" s="3" customFormat="1" ht="45.75" customHeight="1" x14ac:dyDescent="0.3">
      <c r="B55" s="4" t="s">
        <v>283</v>
      </c>
      <c r="C55" s="130" t="s">
        <v>284</v>
      </c>
      <c r="D55" s="131" t="s">
        <v>284</v>
      </c>
      <c r="E55" s="7" t="s">
        <v>82</v>
      </c>
      <c r="F55" s="72" t="s">
        <v>285</v>
      </c>
      <c r="G55" s="72" t="s">
        <v>245</v>
      </c>
      <c r="H55" s="68" t="s">
        <v>286</v>
      </c>
      <c r="I55" s="3" t="s">
        <v>139</v>
      </c>
    </row>
    <row r="56" spans="2:9" s="3" customFormat="1" ht="45.75" customHeight="1" x14ac:dyDescent="0.3">
      <c r="B56" s="4" t="s">
        <v>287</v>
      </c>
      <c r="C56" s="130" t="s">
        <v>288</v>
      </c>
      <c r="D56" s="131" t="s">
        <v>289</v>
      </c>
      <c r="E56" s="7" t="s">
        <v>82</v>
      </c>
      <c r="F56" s="72" t="s">
        <v>290</v>
      </c>
      <c r="G56" s="72" t="s">
        <v>245</v>
      </c>
      <c r="H56" s="68" t="s">
        <v>291</v>
      </c>
      <c r="I56" s="3" t="s">
        <v>139</v>
      </c>
    </row>
    <row r="57" spans="2:9" s="3" customFormat="1" ht="45.75" customHeight="1" x14ac:dyDescent="0.3">
      <c r="B57" s="4" t="s">
        <v>292</v>
      </c>
      <c r="C57" s="130" t="s">
        <v>293</v>
      </c>
      <c r="D57" s="131" t="s">
        <v>293</v>
      </c>
      <c r="E57" s="7" t="s">
        <v>82</v>
      </c>
      <c r="F57" s="72" t="s">
        <v>294</v>
      </c>
      <c r="G57" s="72" t="s">
        <v>245</v>
      </c>
      <c r="H57" s="68" t="s">
        <v>295</v>
      </c>
      <c r="I57" s="3" t="s">
        <v>139</v>
      </c>
    </row>
    <row r="58" spans="2:9" s="3" customFormat="1" ht="45.75" customHeight="1" x14ac:dyDescent="0.3">
      <c r="B58" s="4" t="s">
        <v>296</v>
      </c>
      <c r="C58" s="130" t="s">
        <v>297</v>
      </c>
      <c r="D58" s="131" t="s">
        <v>297</v>
      </c>
      <c r="E58" s="7" t="s">
        <v>82</v>
      </c>
      <c r="F58" s="72" t="s">
        <v>298</v>
      </c>
      <c r="G58" s="72" t="s">
        <v>245</v>
      </c>
      <c r="H58" s="68" t="s">
        <v>299</v>
      </c>
      <c r="I58" s="3" t="s">
        <v>139</v>
      </c>
    </row>
    <row r="59" spans="2:9" s="3" customFormat="1" ht="45.75" customHeight="1" x14ac:dyDescent="0.3">
      <c r="B59" s="4" t="s">
        <v>296</v>
      </c>
      <c r="C59" s="130" t="s">
        <v>300</v>
      </c>
      <c r="D59" s="131" t="s">
        <v>300</v>
      </c>
      <c r="E59" s="7" t="s">
        <v>82</v>
      </c>
      <c r="F59" s="72" t="s">
        <v>301</v>
      </c>
      <c r="G59" s="72" t="s">
        <v>191</v>
      </c>
      <c r="H59" s="68" t="s">
        <v>302</v>
      </c>
      <c r="I59" s="3" t="s">
        <v>139</v>
      </c>
    </row>
    <row r="60" spans="2:9" s="3" customFormat="1" ht="45.75" customHeight="1" x14ac:dyDescent="0.3">
      <c r="B60" s="4" t="s">
        <v>303</v>
      </c>
      <c r="C60" s="130" t="s">
        <v>304</v>
      </c>
      <c r="D60" s="131" t="s">
        <v>304</v>
      </c>
      <c r="E60" s="7" t="s">
        <v>82</v>
      </c>
      <c r="F60" s="72" t="s">
        <v>305</v>
      </c>
      <c r="G60" s="72" t="s">
        <v>191</v>
      </c>
      <c r="H60" s="68" t="s">
        <v>306</v>
      </c>
      <c r="I60" s="3" t="s">
        <v>139</v>
      </c>
    </row>
    <row r="61" spans="2:9" s="3" customFormat="1" ht="45.75" customHeight="1" x14ac:dyDescent="0.3">
      <c r="B61" s="4" t="s">
        <v>307</v>
      </c>
      <c r="C61" s="130" t="s">
        <v>308</v>
      </c>
      <c r="D61" s="131" t="s">
        <v>308</v>
      </c>
      <c r="E61" s="7" t="s">
        <v>82</v>
      </c>
      <c r="F61" s="72" t="s">
        <v>234</v>
      </c>
      <c r="G61" s="72" t="s">
        <v>191</v>
      </c>
      <c r="H61" s="68" t="s">
        <v>309</v>
      </c>
      <c r="I61" s="3" t="s">
        <v>139</v>
      </c>
    </row>
    <row r="62" spans="2:9" s="3" customFormat="1" ht="45.75" customHeight="1" x14ac:dyDescent="0.3">
      <c r="B62" s="4" t="s">
        <v>310</v>
      </c>
      <c r="C62" s="130" t="s">
        <v>311</v>
      </c>
      <c r="D62" s="131" t="s">
        <v>311</v>
      </c>
      <c r="E62" s="7" t="s">
        <v>82</v>
      </c>
      <c r="F62" s="72" t="s">
        <v>244</v>
      </c>
      <c r="G62" s="72" t="s">
        <v>245</v>
      </c>
      <c r="H62" s="68" t="s">
        <v>312</v>
      </c>
      <c r="I62" s="3" t="s">
        <v>139</v>
      </c>
    </row>
    <row r="63" spans="2:9" s="3" customFormat="1" ht="45.75" customHeight="1" x14ac:dyDescent="0.3">
      <c r="B63" s="4" t="s">
        <v>313</v>
      </c>
      <c r="C63" s="130" t="s">
        <v>314</v>
      </c>
      <c r="D63" s="131" t="s">
        <v>314</v>
      </c>
      <c r="E63" s="7" t="s">
        <v>82</v>
      </c>
      <c r="F63" s="72" t="s">
        <v>294</v>
      </c>
      <c r="G63" s="72" t="s">
        <v>245</v>
      </c>
      <c r="H63" s="68" t="s">
        <v>315</v>
      </c>
      <c r="I63" s="3" t="s">
        <v>278</v>
      </c>
    </row>
    <row r="64" spans="2:9" s="3" customFormat="1" ht="45.75" customHeight="1" x14ac:dyDescent="0.3">
      <c r="B64" s="4" t="s">
        <v>316</v>
      </c>
      <c r="C64" s="130" t="s">
        <v>317</v>
      </c>
      <c r="D64" s="131" t="s">
        <v>317</v>
      </c>
      <c r="E64" s="7" t="s">
        <v>82</v>
      </c>
      <c r="F64" s="72" t="s">
        <v>318</v>
      </c>
      <c r="G64" s="72" t="s">
        <v>245</v>
      </c>
      <c r="H64" s="68" t="s">
        <v>319</v>
      </c>
      <c r="I64" s="3" t="s">
        <v>139</v>
      </c>
    </row>
    <row r="65" spans="2:10" s="3" customFormat="1" ht="45.75" customHeight="1" x14ac:dyDescent="0.3">
      <c r="B65" s="4" t="s">
        <v>320</v>
      </c>
      <c r="C65" s="130" t="s">
        <v>321</v>
      </c>
      <c r="D65" s="131" t="s">
        <v>321</v>
      </c>
      <c r="E65" s="7" t="s">
        <v>82</v>
      </c>
      <c r="F65" s="72" t="s">
        <v>322</v>
      </c>
      <c r="G65" s="72" t="s">
        <v>245</v>
      </c>
      <c r="H65" s="68" t="s">
        <v>323</v>
      </c>
      <c r="I65" s="3" t="s">
        <v>139</v>
      </c>
    </row>
    <row r="66" spans="2:10" s="3" customFormat="1" ht="45.75" customHeight="1" x14ac:dyDescent="0.3">
      <c r="B66" s="4" t="s">
        <v>324</v>
      </c>
      <c r="C66" s="130" t="s">
        <v>325</v>
      </c>
      <c r="D66" s="131"/>
      <c r="E66" s="7" t="s">
        <v>82</v>
      </c>
      <c r="F66" s="72" t="s">
        <v>326</v>
      </c>
      <c r="G66" s="72" t="s">
        <v>327</v>
      </c>
      <c r="H66" s="68" t="s">
        <v>328</v>
      </c>
      <c r="I66" s="3" t="s">
        <v>139</v>
      </c>
    </row>
    <row r="67" spans="2:10" s="3" customFormat="1" ht="45.75" customHeight="1" x14ac:dyDescent="0.3">
      <c r="B67" s="4" t="s">
        <v>329</v>
      </c>
      <c r="C67" s="130" t="s">
        <v>330</v>
      </c>
      <c r="D67" s="131"/>
      <c r="E67" s="7" t="s">
        <v>82</v>
      </c>
      <c r="F67" s="72" t="s">
        <v>331</v>
      </c>
      <c r="G67" s="72" t="s">
        <v>245</v>
      </c>
      <c r="H67" s="68" t="s">
        <v>332</v>
      </c>
      <c r="I67" s="3" t="s">
        <v>139</v>
      </c>
      <c r="J67" s="3" t="s">
        <v>333</v>
      </c>
    </row>
    <row r="68" spans="2:10" s="3" customFormat="1" ht="45.75" customHeight="1" x14ac:dyDescent="0.3">
      <c r="B68" s="4" t="s">
        <v>334</v>
      </c>
      <c r="C68" s="130" t="s">
        <v>335</v>
      </c>
      <c r="D68" s="131"/>
      <c r="E68" s="7" t="s">
        <v>82</v>
      </c>
      <c r="F68" s="72" t="s">
        <v>331</v>
      </c>
      <c r="G68" s="72" t="s">
        <v>336</v>
      </c>
      <c r="H68" s="68" t="s">
        <v>337</v>
      </c>
      <c r="I68" s="3" t="s">
        <v>139</v>
      </c>
      <c r="J68" s="3" t="s">
        <v>333</v>
      </c>
    </row>
    <row r="69" spans="2:10" s="3" customFormat="1" ht="45.75" customHeight="1" x14ac:dyDescent="0.3">
      <c r="B69" s="4" t="s">
        <v>338</v>
      </c>
      <c r="C69" s="130" t="s">
        <v>339</v>
      </c>
      <c r="D69" s="131"/>
      <c r="E69" s="7" t="s">
        <v>82</v>
      </c>
      <c r="F69" s="72" t="s">
        <v>340</v>
      </c>
      <c r="G69" s="72" t="s">
        <v>341</v>
      </c>
      <c r="H69" s="68" t="s">
        <v>342</v>
      </c>
      <c r="I69" s="3" t="s">
        <v>139</v>
      </c>
      <c r="J69" s="3" t="s">
        <v>333</v>
      </c>
    </row>
    <row r="70" spans="2:10" s="3" customFormat="1" ht="14.5" customHeight="1" x14ac:dyDescent="0.3">
      <c r="B70" s="4" t="s">
        <v>343</v>
      </c>
      <c r="C70" s="128" t="s">
        <v>344</v>
      </c>
      <c r="D70" s="129"/>
      <c r="E70" s="7" t="s">
        <v>82</v>
      </c>
      <c r="F70" s="72" t="s">
        <v>340</v>
      </c>
      <c r="G70" s="72" t="s">
        <v>341</v>
      </c>
      <c r="H70" s="68" t="s">
        <v>345</v>
      </c>
      <c r="I70" s="3" t="s">
        <v>139</v>
      </c>
      <c r="J70" s="3" t="s">
        <v>333</v>
      </c>
    </row>
    <row r="71" spans="2:10" s="3" customFormat="1" ht="38.25" customHeight="1" x14ac:dyDescent="0.3">
      <c r="B71" s="4" t="s">
        <v>346</v>
      </c>
      <c r="C71" s="130" t="s">
        <v>347</v>
      </c>
      <c r="D71" s="131"/>
      <c r="E71" s="7" t="s">
        <v>82</v>
      </c>
      <c r="F71" s="72" t="s">
        <v>348</v>
      </c>
      <c r="G71" s="72" t="s">
        <v>341</v>
      </c>
      <c r="H71" s="68" t="s">
        <v>349</v>
      </c>
      <c r="I71" s="3" t="s">
        <v>139</v>
      </c>
      <c r="J71" s="3" t="s">
        <v>333</v>
      </c>
    </row>
    <row r="72" spans="2:10" s="3" customFormat="1" ht="30" customHeight="1" x14ac:dyDescent="0.3">
      <c r="B72" s="4" t="s">
        <v>350</v>
      </c>
      <c r="C72" s="130" t="s">
        <v>351</v>
      </c>
      <c r="D72" s="131"/>
      <c r="E72" s="7" t="s">
        <v>82</v>
      </c>
      <c r="F72" s="72" t="s">
        <v>352</v>
      </c>
      <c r="G72" s="72" t="s">
        <v>341</v>
      </c>
      <c r="H72" s="68" t="s">
        <v>353</v>
      </c>
      <c r="I72" s="3" t="s">
        <v>139</v>
      </c>
      <c r="J72" s="101" t="s">
        <v>333</v>
      </c>
    </row>
    <row r="73" spans="2:10" s="3" customFormat="1" ht="33" customHeight="1" x14ac:dyDescent="0.3">
      <c r="B73" s="4" t="s">
        <v>354</v>
      </c>
      <c r="C73" s="128" t="s">
        <v>355</v>
      </c>
      <c r="D73" s="129"/>
      <c r="E73" s="7" t="s">
        <v>82</v>
      </c>
      <c r="F73" s="72" t="s">
        <v>331</v>
      </c>
      <c r="G73" s="72" t="s">
        <v>341</v>
      </c>
      <c r="H73" s="68" t="s">
        <v>356</v>
      </c>
      <c r="I73" s="3" t="s">
        <v>139</v>
      </c>
      <c r="J73" s="101" t="s">
        <v>333</v>
      </c>
    </row>
    <row r="74" spans="2:10" s="3" customFormat="1" x14ac:dyDescent="0.35">
      <c r="B74" s="132" t="s">
        <v>69</v>
      </c>
      <c r="C74" s="132"/>
      <c r="D74" s="132"/>
      <c r="E74" s="132"/>
      <c r="F74" s="133"/>
      <c r="G74" s="107"/>
      <c r="H74" s="67"/>
    </row>
    <row r="75" spans="2:10" s="3" customFormat="1" ht="85.5" customHeight="1" x14ac:dyDescent="0.3">
      <c r="B75" s="4" t="s">
        <v>357</v>
      </c>
      <c r="C75" s="130" t="s">
        <v>358</v>
      </c>
      <c r="D75" s="131" t="s">
        <v>358</v>
      </c>
      <c r="E75" s="7" t="s">
        <v>82</v>
      </c>
      <c r="F75" s="73" t="s">
        <v>359</v>
      </c>
      <c r="G75" s="73" t="s">
        <v>191</v>
      </c>
      <c r="H75" s="69" t="s">
        <v>360</v>
      </c>
      <c r="I75" s="3" t="s">
        <v>90</v>
      </c>
    </row>
    <row r="76" spans="2:10" s="3" customFormat="1" ht="85.5" customHeight="1" x14ac:dyDescent="0.3">
      <c r="B76" s="4" t="s">
        <v>361</v>
      </c>
      <c r="C76" s="130" t="s">
        <v>362</v>
      </c>
      <c r="D76" s="131" t="s">
        <v>362</v>
      </c>
      <c r="E76" s="7" t="s">
        <v>82</v>
      </c>
      <c r="F76" s="73" t="s">
        <v>363</v>
      </c>
      <c r="G76" s="73"/>
      <c r="H76" s="69" t="s">
        <v>364</v>
      </c>
      <c r="I76" s="3" t="s">
        <v>90</v>
      </c>
    </row>
    <row r="77" spans="2:10" s="3" customFormat="1" ht="85.5" customHeight="1" x14ac:dyDescent="0.3">
      <c r="B77" s="4" t="s">
        <v>365</v>
      </c>
      <c r="C77" s="130" t="s">
        <v>366</v>
      </c>
      <c r="D77" s="131" t="s">
        <v>366</v>
      </c>
      <c r="E77" s="7" t="s">
        <v>82</v>
      </c>
      <c r="F77" s="73" t="s">
        <v>367</v>
      </c>
      <c r="G77" s="73"/>
      <c r="H77" s="69" t="s">
        <v>368</v>
      </c>
      <c r="I77" s="3" t="s">
        <v>95</v>
      </c>
    </row>
    <row r="78" spans="2:10" s="3" customFormat="1" ht="37.5" customHeight="1" x14ac:dyDescent="0.3">
      <c r="B78" s="4" t="s">
        <v>369</v>
      </c>
      <c r="C78" s="130" t="s">
        <v>370</v>
      </c>
      <c r="D78" s="131" t="s">
        <v>370</v>
      </c>
      <c r="E78" s="7" t="s">
        <v>82</v>
      </c>
      <c r="F78" s="73" t="s">
        <v>88</v>
      </c>
      <c r="G78" s="73"/>
      <c r="H78" s="69" t="s">
        <v>371</v>
      </c>
      <c r="I78" s="3" t="s">
        <v>90</v>
      </c>
    </row>
    <row r="79" spans="2:10" s="3" customFormat="1" ht="68.25" customHeight="1" x14ac:dyDescent="0.3">
      <c r="B79" s="4" t="s">
        <v>372</v>
      </c>
      <c r="C79" s="150" t="s">
        <v>373</v>
      </c>
      <c r="D79" s="151"/>
      <c r="E79" s="7" t="s">
        <v>82</v>
      </c>
      <c r="F79" s="73" t="s">
        <v>88</v>
      </c>
      <c r="G79" s="73"/>
      <c r="H79" s="69" t="s">
        <v>374</v>
      </c>
      <c r="I79" s="3" t="s">
        <v>90</v>
      </c>
    </row>
    <row r="80" spans="2:10" s="3" customFormat="1" ht="85.5" customHeight="1" x14ac:dyDescent="0.3">
      <c r="B80" s="4" t="s">
        <v>375</v>
      </c>
      <c r="C80" s="130" t="s">
        <v>376</v>
      </c>
      <c r="D80" s="131" t="s">
        <v>376</v>
      </c>
      <c r="E80" s="7" t="s">
        <v>82</v>
      </c>
      <c r="F80" s="73" t="s">
        <v>377</v>
      </c>
      <c r="G80" s="73"/>
      <c r="H80" s="69" t="s">
        <v>378</v>
      </c>
      <c r="I80" s="3" t="s">
        <v>90</v>
      </c>
    </row>
    <row r="81" spans="2:10" s="3" customFormat="1" ht="85.5" customHeight="1" x14ac:dyDescent="0.3">
      <c r="B81" s="4" t="s">
        <v>379</v>
      </c>
      <c r="C81" s="130" t="s">
        <v>380</v>
      </c>
      <c r="D81" s="131" t="s">
        <v>380</v>
      </c>
      <c r="E81" s="7" t="s">
        <v>82</v>
      </c>
      <c r="F81" s="73" t="s">
        <v>381</v>
      </c>
      <c r="G81" s="73" t="s">
        <v>259</v>
      </c>
      <c r="H81" s="69" t="s">
        <v>382</v>
      </c>
      <c r="I81" s="3" t="s">
        <v>90</v>
      </c>
    </row>
    <row r="82" spans="2:10" s="3" customFormat="1" ht="85.5" customHeight="1" x14ac:dyDescent="0.3">
      <c r="B82" s="4" t="s">
        <v>383</v>
      </c>
      <c r="C82" s="130" t="s">
        <v>384</v>
      </c>
      <c r="D82" s="131" t="s">
        <v>384</v>
      </c>
      <c r="E82" s="7" t="s">
        <v>82</v>
      </c>
      <c r="F82" s="73"/>
      <c r="G82" s="73"/>
      <c r="H82" s="69" t="s">
        <v>385</v>
      </c>
      <c r="I82" s="3" t="s">
        <v>90</v>
      </c>
    </row>
    <row r="83" spans="2:10" s="3" customFormat="1" ht="49.5" customHeight="1" x14ac:dyDescent="0.3">
      <c r="B83" s="4" t="s">
        <v>386</v>
      </c>
      <c r="C83" s="130" t="s">
        <v>387</v>
      </c>
      <c r="D83" s="131" t="s">
        <v>387</v>
      </c>
      <c r="E83" s="7" t="s">
        <v>82</v>
      </c>
      <c r="F83" s="73" t="s">
        <v>388</v>
      </c>
      <c r="G83" s="73" t="s">
        <v>341</v>
      </c>
      <c r="H83" s="69" t="s">
        <v>389</v>
      </c>
      <c r="I83" s="3" t="s">
        <v>90</v>
      </c>
    </row>
    <row r="84" spans="2:10" s="3" customFormat="1" ht="67.5" customHeight="1" x14ac:dyDescent="0.3">
      <c r="B84" s="4" t="s">
        <v>390</v>
      </c>
      <c r="C84" s="130" t="s">
        <v>391</v>
      </c>
      <c r="D84" s="131" t="s">
        <v>391</v>
      </c>
      <c r="E84" s="7" t="s">
        <v>82</v>
      </c>
      <c r="F84" s="73" t="s">
        <v>388</v>
      </c>
      <c r="G84" s="73" t="s">
        <v>341</v>
      </c>
      <c r="H84" s="69" t="s">
        <v>392</v>
      </c>
      <c r="I84" s="3" t="s">
        <v>90</v>
      </c>
    </row>
    <row r="85" spans="2:10" s="3" customFormat="1" ht="49.5" customHeight="1" x14ac:dyDescent="0.3">
      <c r="B85" s="4" t="s">
        <v>393</v>
      </c>
      <c r="C85" s="130" t="s">
        <v>394</v>
      </c>
      <c r="D85" s="131" t="s">
        <v>394</v>
      </c>
      <c r="E85" s="7" t="s">
        <v>82</v>
      </c>
      <c r="F85" s="73" t="s">
        <v>395</v>
      </c>
      <c r="G85" s="73" t="s">
        <v>341</v>
      </c>
      <c r="H85" s="69" t="s">
        <v>396</v>
      </c>
      <c r="I85" s="3" t="s">
        <v>95</v>
      </c>
    </row>
    <row r="86" spans="2:10" s="3" customFormat="1" ht="23.25" customHeight="1" x14ac:dyDescent="0.3">
      <c r="C86" s="41"/>
      <c r="D86" s="41"/>
      <c r="E86" s="42"/>
      <c r="F86" s="74"/>
      <c r="G86" s="74"/>
      <c r="H86" s="70"/>
    </row>
    <row r="87" spans="2:10" s="3" customFormat="1" ht="18.5" x14ac:dyDescent="0.3">
      <c r="B87" s="138" t="s">
        <v>70</v>
      </c>
      <c r="C87" s="139"/>
      <c r="D87" s="139"/>
      <c r="E87" s="140"/>
      <c r="F87" s="74"/>
      <c r="G87" s="74"/>
      <c r="H87" s="70"/>
    </row>
    <row r="88" spans="2:10" s="3" customFormat="1" x14ac:dyDescent="0.35">
      <c r="F88" s="71"/>
      <c r="G88" s="71"/>
      <c r="H88" s="67"/>
    </row>
    <row r="89" spans="2:10" s="3" customFormat="1" x14ac:dyDescent="0.35">
      <c r="B89" s="132" t="s">
        <v>397</v>
      </c>
      <c r="C89" s="132"/>
      <c r="D89" s="132"/>
      <c r="E89" s="132"/>
      <c r="F89" s="133"/>
      <c r="G89" s="107"/>
      <c r="H89" s="67"/>
    </row>
    <row r="90" spans="2:10" s="3" customFormat="1" ht="21" customHeight="1" x14ac:dyDescent="0.3">
      <c r="B90" s="40"/>
      <c r="C90" s="152" t="s">
        <v>398</v>
      </c>
      <c r="D90" s="152"/>
      <c r="E90" s="7" t="s">
        <v>82</v>
      </c>
      <c r="F90" s="72" t="s">
        <v>399</v>
      </c>
      <c r="G90" s="72" t="s">
        <v>400</v>
      </c>
      <c r="H90" s="69" t="s">
        <v>401</v>
      </c>
      <c r="I90" s="3" t="s">
        <v>61</v>
      </c>
    </row>
    <row r="91" spans="2:10" s="3" customFormat="1" ht="39.75" customHeight="1" x14ac:dyDescent="0.3">
      <c r="B91" s="40"/>
      <c r="C91" s="152" t="s">
        <v>402</v>
      </c>
      <c r="D91" s="152"/>
      <c r="E91" s="7" t="s">
        <v>82</v>
      </c>
      <c r="F91" s="72" t="s">
        <v>403</v>
      </c>
      <c r="G91" s="72"/>
      <c r="H91" s="69" t="s">
        <v>404</v>
      </c>
      <c r="I91" s="3" t="s">
        <v>61</v>
      </c>
    </row>
    <row r="92" spans="2:10" s="3" customFormat="1" ht="40.4" customHeight="1" x14ac:dyDescent="0.3">
      <c r="B92" s="108"/>
      <c r="C92" s="152" t="s">
        <v>405</v>
      </c>
      <c r="D92" s="152"/>
      <c r="E92" s="7" t="s">
        <v>82</v>
      </c>
      <c r="F92" s="72" t="s">
        <v>399</v>
      </c>
      <c r="G92" s="72"/>
      <c r="H92" s="69" t="s">
        <v>406</v>
      </c>
      <c r="I92" s="3" t="s">
        <v>61</v>
      </c>
      <c r="J92" s="39"/>
    </row>
    <row r="93" spans="2:10" x14ac:dyDescent="0.35">
      <c r="B93" s="132" t="s">
        <v>407</v>
      </c>
      <c r="C93" s="132"/>
      <c r="D93" s="132"/>
      <c r="E93" s="132"/>
      <c r="F93" s="133"/>
      <c r="G93" s="107"/>
      <c r="J93" s="39"/>
    </row>
    <row r="94" spans="2:10" ht="53.25" customHeight="1" x14ac:dyDescent="0.35">
      <c r="B94" s="108"/>
      <c r="C94" s="152" t="s">
        <v>408</v>
      </c>
      <c r="D94" s="152"/>
      <c r="E94" s="7" t="s">
        <v>82</v>
      </c>
      <c r="F94" s="72" t="s">
        <v>409</v>
      </c>
      <c r="G94" s="72" t="s">
        <v>410</v>
      </c>
      <c r="H94" s="44" t="s">
        <v>411</v>
      </c>
      <c r="I94" t="s">
        <v>95</v>
      </c>
    </row>
    <row r="95" spans="2:10" ht="35.25" customHeight="1" x14ac:dyDescent="0.35">
      <c r="B95" s="108"/>
      <c r="C95" s="155" t="s">
        <v>412</v>
      </c>
      <c r="D95" s="155"/>
      <c r="E95" s="7" t="s">
        <v>82</v>
      </c>
      <c r="F95" s="72"/>
      <c r="G95" s="72" t="s">
        <v>202</v>
      </c>
      <c r="H95" s="68" t="s">
        <v>413</v>
      </c>
      <c r="I95" t="s">
        <v>95</v>
      </c>
    </row>
    <row r="96" spans="2:10" ht="55.75" customHeight="1" x14ac:dyDescent="0.35">
      <c r="B96" s="108"/>
      <c r="C96" s="152" t="s">
        <v>414</v>
      </c>
      <c r="D96" s="152"/>
      <c r="E96" s="7" t="s">
        <v>82</v>
      </c>
      <c r="F96" s="72" t="s">
        <v>415</v>
      </c>
      <c r="G96" s="72" t="s">
        <v>341</v>
      </c>
      <c r="H96" s="68" t="s">
        <v>416</v>
      </c>
      <c r="I96" t="s">
        <v>95</v>
      </c>
    </row>
    <row r="97" spans="2:9" ht="35.25" customHeight="1" x14ac:dyDescent="0.35">
      <c r="B97" s="108"/>
      <c r="C97" s="155" t="s">
        <v>417</v>
      </c>
      <c r="D97" s="155"/>
      <c r="E97" s="7" t="s">
        <v>82</v>
      </c>
      <c r="F97" s="72" t="s">
        <v>418</v>
      </c>
      <c r="G97" s="72" t="s">
        <v>341</v>
      </c>
      <c r="H97" s="68" t="s">
        <v>419</v>
      </c>
      <c r="I97" t="s">
        <v>95</v>
      </c>
    </row>
    <row r="98" spans="2:9" ht="57.65" customHeight="1" x14ac:dyDescent="0.35">
      <c r="B98" s="108"/>
      <c r="C98" s="153" t="s">
        <v>420</v>
      </c>
      <c r="D98" s="154"/>
      <c r="E98" s="7" t="s">
        <v>82</v>
      </c>
      <c r="F98" s="72" t="s">
        <v>418</v>
      </c>
      <c r="G98" s="72" t="s">
        <v>341</v>
      </c>
      <c r="H98" s="68" t="s">
        <v>421</v>
      </c>
      <c r="I98" t="s">
        <v>95</v>
      </c>
    </row>
    <row r="99" spans="2:9" ht="14.5" customHeight="1" x14ac:dyDescent="0.35">
      <c r="B99" s="132" t="s">
        <v>422</v>
      </c>
      <c r="C99" s="132"/>
      <c r="D99" s="132"/>
      <c r="E99" s="132"/>
      <c r="F99" s="133"/>
      <c r="G99" s="107"/>
    </row>
    <row r="100" spans="2:9" ht="18" customHeight="1" x14ac:dyDescent="0.35">
      <c r="B100" s="108"/>
      <c r="C100" s="152" t="s">
        <v>423</v>
      </c>
      <c r="D100" s="152"/>
      <c r="E100" s="7" t="s">
        <v>82</v>
      </c>
      <c r="F100" s="72" t="s">
        <v>148</v>
      </c>
      <c r="G100" s="72" t="s">
        <v>341</v>
      </c>
      <c r="H100" s="68" t="s">
        <v>424</v>
      </c>
      <c r="I100" t="s">
        <v>95</v>
      </c>
    </row>
    <row r="101" spans="2:9" x14ac:dyDescent="0.35">
      <c r="B101" s="132" t="s">
        <v>425</v>
      </c>
      <c r="C101" s="132"/>
      <c r="D101" s="132"/>
      <c r="E101" s="132"/>
      <c r="F101" s="133"/>
      <c r="G101" s="107"/>
    </row>
    <row r="102" spans="2:9" ht="27.65" customHeight="1" x14ac:dyDescent="0.35">
      <c r="B102" s="108"/>
      <c r="C102" s="152" t="s">
        <v>426</v>
      </c>
      <c r="D102" s="152"/>
      <c r="E102" s="7" t="s">
        <v>82</v>
      </c>
      <c r="F102" s="72" t="s">
        <v>418</v>
      </c>
      <c r="G102" s="72" t="s">
        <v>341</v>
      </c>
      <c r="H102" s="44" t="s">
        <v>427</v>
      </c>
      <c r="I102" t="s">
        <v>95</v>
      </c>
    </row>
    <row r="103" spans="2:9" ht="32.25" customHeight="1" x14ac:dyDescent="0.35">
      <c r="B103" s="108"/>
      <c r="C103" s="152" t="s">
        <v>428</v>
      </c>
      <c r="D103" s="152"/>
      <c r="E103" s="7" t="s">
        <v>82</v>
      </c>
      <c r="F103" s="72"/>
      <c r="G103" s="72" t="s">
        <v>202</v>
      </c>
      <c r="H103" s="68" t="s">
        <v>429</v>
      </c>
      <c r="I103" t="s">
        <v>61</v>
      </c>
    </row>
    <row r="104" spans="2:9" ht="30.65" customHeight="1" x14ac:dyDescent="0.35">
      <c r="B104" s="108"/>
      <c r="C104" s="152" t="s">
        <v>430</v>
      </c>
      <c r="D104" s="152"/>
      <c r="E104" s="7" t="s">
        <v>82</v>
      </c>
      <c r="F104" s="72" t="s">
        <v>431</v>
      </c>
      <c r="G104" s="72" t="s">
        <v>341</v>
      </c>
      <c r="H104" s="68" t="s">
        <v>432</v>
      </c>
      <c r="I104" t="s">
        <v>61</v>
      </c>
    </row>
    <row r="105" spans="2:9" x14ac:dyDescent="0.35">
      <c r="B105" s="132" t="s">
        <v>433</v>
      </c>
      <c r="C105" s="132"/>
      <c r="D105" s="132"/>
      <c r="E105" s="132"/>
      <c r="F105" s="133"/>
      <c r="G105" s="107"/>
    </row>
    <row r="106" spans="2:9" ht="53.25" customHeight="1" x14ac:dyDescent="0.35">
      <c r="B106" s="108"/>
      <c r="C106" s="152" t="s">
        <v>434</v>
      </c>
      <c r="D106" s="152"/>
      <c r="E106" s="7" t="s">
        <v>82</v>
      </c>
      <c r="F106" s="72"/>
      <c r="G106" s="72" t="s">
        <v>435</v>
      </c>
      <c r="H106" s="68" t="s">
        <v>436</v>
      </c>
      <c r="I106" t="s">
        <v>95</v>
      </c>
    </row>
    <row r="107" spans="2:9" ht="53.25" customHeight="1" x14ac:dyDescent="0.35">
      <c r="B107" s="108"/>
      <c r="C107" s="152" t="s">
        <v>437</v>
      </c>
      <c r="D107" s="152"/>
      <c r="E107" s="7" t="s">
        <v>82</v>
      </c>
      <c r="F107" s="72"/>
      <c r="G107" s="72" t="s">
        <v>435</v>
      </c>
      <c r="H107" s="68" t="s">
        <v>438</v>
      </c>
      <c r="I107" t="s">
        <v>95</v>
      </c>
    </row>
    <row r="108" spans="2:9" x14ac:dyDescent="0.35">
      <c r="B108" s="132" t="s">
        <v>439</v>
      </c>
      <c r="C108" s="132"/>
      <c r="D108" s="132"/>
      <c r="E108" s="132"/>
      <c r="F108" s="133"/>
      <c r="G108" s="107"/>
    </row>
    <row r="109" spans="2:9" ht="42" customHeight="1" x14ac:dyDescent="0.35">
      <c r="B109" s="108"/>
      <c r="C109" s="156" t="s">
        <v>440</v>
      </c>
      <c r="D109" s="157"/>
      <c r="E109" s="7" t="s">
        <v>82</v>
      </c>
      <c r="F109" s="72" t="s">
        <v>441</v>
      </c>
      <c r="G109" s="72" t="s">
        <v>341</v>
      </c>
      <c r="H109" s="44" t="s">
        <v>442</v>
      </c>
      <c r="I109" t="s">
        <v>95</v>
      </c>
    </row>
    <row r="110" spans="2:9" x14ac:dyDescent="0.35">
      <c r="B110" s="132" t="s">
        <v>443</v>
      </c>
      <c r="C110" s="132"/>
      <c r="D110" s="132"/>
      <c r="E110" s="132"/>
      <c r="F110" s="133"/>
      <c r="G110" s="107"/>
    </row>
    <row r="111" spans="2:9" ht="33.65" customHeight="1" x14ac:dyDescent="0.35">
      <c r="B111" s="108"/>
      <c r="C111" s="152" t="s">
        <v>444</v>
      </c>
      <c r="D111" s="152"/>
      <c r="E111" s="7" t="s">
        <v>82</v>
      </c>
      <c r="F111" s="72" t="s">
        <v>445</v>
      </c>
      <c r="G111" s="72" t="s">
        <v>341</v>
      </c>
      <c r="H111" s="68" t="s">
        <v>446</v>
      </c>
      <c r="I111" t="s">
        <v>167</v>
      </c>
    </row>
    <row r="112" spans="2:9" ht="44.25" customHeight="1" x14ac:dyDescent="0.35">
      <c r="B112" s="108"/>
      <c r="C112" s="158" t="s">
        <v>447</v>
      </c>
      <c r="D112" s="158"/>
      <c r="E112" s="7" t="s">
        <v>82</v>
      </c>
      <c r="F112" s="72" t="s">
        <v>448</v>
      </c>
      <c r="G112" s="72" t="s">
        <v>341</v>
      </c>
      <c r="H112" s="68" t="s">
        <v>449</v>
      </c>
      <c r="I112" t="s">
        <v>167</v>
      </c>
    </row>
    <row r="113" spans="2:10" ht="42.75" customHeight="1" x14ac:dyDescent="0.35">
      <c r="B113" s="108"/>
      <c r="C113" s="158" t="s">
        <v>450</v>
      </c>
      <c r="D113" s="158"/>
      <c r="E113" s="7" t="s">
        <v>82</v>
      </c>
      <c r="F113" s="72" t="s">
        <v>451</v>
      </c>
      <c r="G113" s="72" t="s">
        <v>341</v>
      </c>
      <c r="H113" s="68" t="s">
        <v>452</v>
      </c>
      <c r="I113" t="s">
        <v>167</v>
      </c>
    </row>
    <row r="114" spans="2:10" ht="42.75" customHeight="1" x14ac:dyDescent="0.35">
      <c r="B114" s="108"/>
      <c r="C114" s="158" t="s">
        <v>453</v>
      </c>
      <c r="D114" s="158"/>
      <c r="E114" s="7" t="s">
        <v>82</v>
      </c>
      <c r="F114" s="72" t="s">
        <v>454</v>
      </c>
      <c r="G114" s="72" t="s">
        <v>341</v>
      </c>
      <c r="H114" s="68" t="s">
        <v>455</v>
      </c>
      <c r="I114" t="s">
        <v>167</v>
      </c>
    </row>
    <row r="115" spans="2:10" x14ac:dyDescent="0.35">
      <c r="B115" s="132" t="s">
        <v>456</v>
      </c>
      <c r="C115" s="132"/>
      <c r="D115" s="132"/>
      <c r="E115" s="132"/>
      <c r="F115" s="133"/>
      <c r="G115" s="107"/>
    </row>
    <row r="116" spans="2:10" ht="33.65" customHeight="1" x14ac:dyDescent="0.35">
      <c r="B116" s="108"/>
      <c r="C116" s="152" t="s">
        <v>457</v>
      </c>
      <c r="D116" s="152"/>
      <c r="E116" s="7" t="s">
        <v>82</v>
      </c>
      <c r="F116" s="72" t="s">
        <v>458</v>
      </c>
      <c r="G116" s="72" t="s">
        <v>341</v>
      </c>
      <c r="H116" s="68" t="s">
        <v>459</v>
      </c>
      <c r="I116" t="s">
        <v>167</v>
      </c>
    </row>
    <row r="117" spans="2:10" s="3" customFormat="1" x14ac:dyDescent="0.35">
      <c r="F117" s="71"/>
      <c r="G117" s="71"/>
      <c r="H117" s="67"/>
    </row>
    <row r="118" spans="2:10" s="3" customFormat="1" ht="18.5" x14ac:dyDescent="0.3">
      <c r="B118" s="138" t="s">
        <v>71</v>
      </c>
      <c r="C118" s="139"/>
      <c r="D118" s="139"/>
      <c r="E118" s="140"/>
      <c r="F118" s="74"/>
      <c r="G118" s="74"/>
      <c r="H118" s="70"/>
    </row>
    <row r="119" spans="2:10" s="3" customFormat="1" outlineLevel="1" x14ac:dyDescent="0.35">
      <c r="B119" s="132" t="s">
        <v>460</v>
      </c>
      <c r="C119" s="132"/>
      <c r="D119" s="132"/>
      <c r="E119" s="132"/>
      <c r="F119" s="133"/>
      <c r="G119" s="107"/>
      <c r="H119" s="67"/>
    </row>
    <row r="120" spans="2:10" s="3" customFormat="1" ht="31.5" customHeight="1" outlineLevel="1" x14ac:dyDescent="0.3">
      <c r="B120" s="40"/>
      <c r="C120" s="158" t="s">
        <v>461</v>
      </c>
      <c r="D120" s="158"/>
      <c r="E120" s="7" t="s">
        <v>68</v>
      </c>
      <c r="F120" s="72"/>
      <c r="G120" s="72"/>
      <c r="H120" s="68" t="s">
        <v>462</v>
      </c>
      <c r="I120" s="3" t="s">
        <v>95</v>
      </c>
    </row>
    <row r="121" spans="2:10" s="3" customFormat="1" ht="33" customHeight="1" outlineLevel="1" x14ac:dyDescent="0.3">
      <c r="B121" s="40"/>
      <c r="C121" s="158" t="s">
        <v>463</v>
      </c>
      <c r="D121" s="158"/>
      <c r="E121" s="7" t="s">
        <v>68</v>
      </c>
      <c r="F121" s="72"/>
      <c r="G121" s="72"/>
      <c r="H121" s="68" t="s">
        <v>464</v>
      </c>
      <c r="I121" s="3" t="s">
        <v>139</v>
      </c>
    </row>
    <row r="122" spans="2:10" s="3" customFormat="1" ht="31" customHeight="1" outlineLevel="1" x14ac:dyDescent="0.3">
      <c r="B122" s="40"/>
      <c r="C122" s="158" t="s">
        <v>465</v>
      </c>
      <c r="D122" s="158"/>
      <c r="E122" s="7" t="s">
        <v>68</v>
      </c>
      <c r="F122" s="72"/>
      <c r="G122" s="72"/>
      <c r="H122" s="68" t="s">
        <v>466</v>
      </c>
      <c r="I122" s="3" t="s">
        <v>139</v>
      </c>
    </row>
    <row r="123" spans="2:10" s="3" customFormat="1" outlineLevel="1" x14ac:dyDescent="0.3">
      <c r="B123" s="40"/>
      <c r="C123" s="158" t="s">
        <v>467</v>
      </c>
      <c r="D123" s="158"/>
      <c r="E123" s="7" t="s">
        <v>68</v>
      </c>
      <c r="F123" s="72"/>
      <c r="G123" s="72"/>
      <c r="H123" s="68" t="s">
        <v>468</v>
      </c>
      <c r="I123" s="3" t="s">
        <v>139</v>
      </c>
    </row>
    <row r="124" spans="2:10" s="3" customFormat="1" ht="33.65" customHeight="1" outlineLevel="1" x14ac:dyDescent="0.3">
      <c r="B124" s="40"/>
      <c r="C124" s="158" t="s">
        <v>469</v>
      </c>
      <c r="D124" s="158"/>
      <c r="E124" s="7" t="s">
        <v>68</v>
      </c>
      <c r="F124" s="72"/>
      <c r="G124" s="72"/>
      <c r="H124" s="68" t="s">
        <v>470</v>
      </c>
      <c r="I124" s="3" t="s">
        <v>139</v>
      </c>
    </row>
    <row r="125" spans="2:10" s="3" customFormat="1" ht="33.65" customHeight="1" outlineLevel="1" x14ac:dyDescent="0.3">
      <c r="B125" s="40"/>
      <c r="C125" s="158" t="s">
        <v>471</v>
      </c>
      <c r="D125" s="158"/>
      <c r="E125" s="7" t="s">
        <v>68</v>
      </c>
      <c r="F125" s="72"/>
      <c r="G125" s="72"/>
      <c r="H125" s="68" t="s">
        <v>472</v>
      </c>
      <c r="I125" s="3" t="s">
        <v>139</v>
      </c>
      <c r="J125" s="39"/>
    </row>
    <row r="126" spans="2:10" s="3" customFormat="1" ht="30.65" customHeight="1" outlineLevel="1" x14ac:dyDescent="0.3">
      <c r="B126" s="108"/>
      <c r="C126" s="158" t="s">
        <v>473</v>
      </c>
      <c r="D126" s="158"/>
      <c r="E126" s="7" t="s">
        <v>68</v>
      </c>
      <c r="F126" s="72"/>
      <c r="G126" s="72"/>
      <c r="H126" s="68" t="s">
        <v>474</v>
      </c>
      <c r="I126" s="3" t="s">
        <v>139</v>
      </c>
      <c r="J126" s="39"/>
    </row>
    <row r="127" spans="2:10" outlineLevel="1" x14ac:dyDescent="0.35">
      <c r="B127" s="132" t="s">
        <v>475</v>
      </c>
      <c r="C127" s="132"/>
      <c r="D127" s="132"/>
      <c r="E127" s="132"/>
      <c r="F127" s="133"/>
      <c r="G127" s="107"/>
      <c r="H127" s="67"/>
    </row>
    <row r="128" spans="2:10" ht="30.65" customHeight="1" outlineLevel="1" x14ac:dyDescent="0.35">
      <c r="B128" s="40"/>
      <c r="C128" s="158" t="s">
        <v>476</v>
      </c>
      <c r="D128" s="158"/>
      <c r="E128" s="7" t="s">
        <v>68</v>
      </c>
      <c r="F128" s="72"/>
      <c r="G128" s="72"/>
      <c r="H128" s="68" t="s">
        <v>477</v>
      </c>
      <c r="I128" t="s">
        <v>139</v>
      </c>
    </row>
    <row r="129" spans="2:9" ht="28.4" customHeight="1" outlineLevel="1" x14ac:dyDescent="0.35">
      <c r="B129" s="40"/>
      <c r="C129" s="158" t="s">
        <v>478</v>
      </c>
      <c r="D129" s="158"/>
      <c r="E129" s="7" t="s">
        <v>68</v>
      </c>
      <c r="F129" s="72"/>
      <c r="G129" s="72"/>
      <c r="H129" s="68" t="s">
        <v>479</v>
      </c>
      <c r="I129" t="s">
        <v>139</v>
      </c>
    </row>
    <row r="130" spans="2:9" outlineLevel="1" x14ac:dyDescent="0.35">
      <c r="B130" s="40"/>
      <c r="C130" s="158" t="s">
        <v>480</v>
      </c>
      <c r="D130" s="158"/>
      <c r="E130" s="7" t="s">
        <v>68</v>
      </c>
      <c r="F130" s="72"/>
      <c r="G130" s="72"/>
      <c r="H130" s="68" t="s">
        <v>481</v>
      </c>
      <c r="I130" t="s">
        <v>139</v>
      </c>
    </row>
    <row r="131" spans="2:9" outlineLevel="1" x14ac:dyDescent="0.35">
      <c r="B131" s="132" t="s">
        <v>439</v>
      </c>
      <c r="C131" s="132"/>
      <c r="D131" s="132"/>
      <c r="E131" s="132"/>
      <c r="F131" s="133"/>
      <c r="G131" s="107"/>
    </row>
    <row r="132" spans="2:9" outlineLevel="1" x14ac:dyDescent="0.35">
      <c r="B132" s="40"/>
      <c r="C132" s="158" t="s">
        <v>482</v>
      </c>
      <c r="D132" s="158"/>
      <c r="E132" s="7" t="s">
        <v>68</v>
      </c>
      <c r="F132" s="72"/>
      <c r="G132" s="72"/>
      <c r="H132" s="68" t="s">
        <v>483</v>
      </c>
      <c r="I132" t="s">
        <v>114</v>
      </c>
    </row>
    <row r="133" spans="2:9" outlineLevel="1" x14ac:dyDescent="0.35"/>
    <row r="134" spans="2:9" outlineLevel="1" x14ac:dyDescent="0.35"/>
  </sheetData>
  <autoFilter ref="A9:J85" xr:uid="{57AF8B00-63F8-423E-9071-C730776191FA}">
    <filterColumn colId="2" showButton="0"/>
  </autoFilter>
  <mergeCells count="127">
    <mergeCell ref="B127:F127"/>
    <mergeCell ref="C128:D128"/>
    <mergeCell ref="C129:D129"/>
    <mergeCell ref="C130:D130"/>
    <mergeCell ref="B131:F131"/>
    <mergeCell ref="C132:D132"/>
    <mergeCell ref="C121:D121"/>
    <mergeCell ref="C122:D122"/>
    <mergeCell ref="C123:D123"/>
    <mergeCell ref="B119:F119"/>
    <mergeCell ref="C120:D120"/>
    <mergeCell ref="C124:D124"/>
    <mergeCell ref="C125:D125"/>
    <mergeCell ref="C126:D126"/>
    <mergeCell ref="C112:D112"/>
    <mergeCell ref="C113:D113"/>
    <mergeCell ref="C114:D114"/>
    <mergeCell ref="B115:F115"/>
    <mergeCell ref="C116:D116"/>
    <mergeCell ref="B118:E118"/>
    <mergeCell ref="B87:E87"/>
    <mergeCell ref="C100:D100"/>
    <mergeCell ref="B89:F89"/>
    <mergeCell ref="B101:F101"/>
    <mergeCell ref="B105:F105"/>
    <mergeCell ref="B108:F108"/>
    <mergeCell ref="B110:F110"/>
    <mergeCell ref="B99:F99"/>
    <mergeCell ref="B93:F93"/>
    <mergeCell ref="C90:D90"/>
    <mergeCell ref="C91:D91"/>
    <mergeCell ref="C109:D109"/>
    <mergeCell ref="C107:D107"/>
    <mergeCell ref="C95:D95"/>
    <mergeCell ref="C54:D54"/>
    <mergeCell ref="C55:D55"/>
    <mergeCell ref="C56:D56"/>
    <mergeCell ref="C57:D57"/>
    <mergeCell ref="C82:D82"/>
    <mergeCell ref="C83:D83"/>
    <mergeCell ref="C80:D80"/>
    <mergeCell ref="C111:D111"/>
    <mergeCell ref="C104:D104"/>
    <mergeCell ref="C96:D96"/>
    <mergeCell ref="C92:D92"/>
    <mergeCell ref="C102:D102"/>
    <mergeCell ref="C94:D94"/>
    <mergeCell ref="C106:D106"/>
    <mergeCell ref="C103:D103"/>
    <mergeCell ref="C98:D98"/>
    <mergeCell ref="C97:D97"/>
    <mergeCell ref="C84:D84"/>
    <mergeCell ref="C85:D85"/>
    <mergeCell ref="C81:D81"/>
    <mergeCell ref="C75:D75"/>
    <mergeCell ref="C76:D76"/>
    <mergeCell ref="C77:D77"/>
    <mergeCell ref="C78:D78"/>
    <mergeCell ref="C79:D79"/>
    <mergeCell ref="C42:D42"/>
    <mergeCell ref="C44:D44"/>
    <mergeCell ref="C64:D64"/>
    <mergeCell ref="C65:D65"/>
    <mergeCell ref="C60:D60"/>
    <mergeCell ref="C61:D61"/>
    <mergeCell ref="C62:D62"/>
    <mergeCell ref="C63:D63"/>
    <mergeCell ref="C45:D45"/>
    <mergeCell ref="C46:D46"/>
    <mergeCell ref="C47:D47"/>
    <mergeCell ref="C48:D48"/>
    <mergeCell ref="C49:D49"/>
    <mergeCell ref="C50:D50"/>
    <mergeCell ref="C51:D51"/>
    <mergeCell ref="C52:D52"/>
    <mergeCell ref="B43:F43"/>
    <mergeCell ref="B74:F74"/>
    <mergeCell ref="C53:D53"/>
    <mergeCell ref="C66:D66"/>
    <mergeCell ref="C67:D67"/>
    <mergeCell ref="C68:D68"/>
    <mergeCell ref="C69:D69"/>
    <mergeCell ref="C9:D9"/>
    <mergeCell ref="B2:D2"/>
    <mergeCell ref="C11:D11"/>
    <mergeCell ref="B8:E8"/>
    <mergeCell ref="C3:D3"/>
    <mergeCell ref="C4:D4"/>
    <mergeCell ref="C5:D5"/>
    <mergeCell ref="B10:F10"/>
    <mergeCell ref="C12:D12"/>
    <mergeCell ref="C18:D18"/>
    <mergeCell ref="B30:F30"/>
    <mergeCell ref="C40:D40"/>
    <mergeCell ref="C41:D41"/>
    <mergeCell ref="C32:D32"/>
    <mergeCell ref="C33:D33"/>
    <mergeCell ref="C34:D34"/>
    <mergeCell ref="C35:D35"/>
    <mergeCell ref="C36:D36"/>
    <mergeCell ref="C37:D37"/>
    <mergeCell ref="C38:D38"/>
    <mergeCell ref="C39:D39"/>
    <mergeCell ref="C70:D70"/>
    <mergeCell ref="C71:D71"/>
    <mergeCell ref="C72:D72"/>
    <mergeCell ref="C73:D73"/>
    <mergeCell ref="C58:D58"/>
    <mergeCell ref="C59:D59"/>
    <mergeCell ref="A1:E1"/>
    <mergeCell ref="C31:D31"/>
    <mergeCell ref="C19:D19"/>
    <mergeCell ref="C20:D20"/>
    <mergeCell ref="C21:D21"/>
    <mergeCell ref="C27:D27"/>
    <mergeCell ref="C28:D28"/>
    <mergeCell ref="C29:D29"/>
    <mergeCell ref="C22:D22"/>
    <mergeCell ref="C23:D23"/>
    <mergeCell ref="C24:D24"/>
    <mergeCell ref="C25:D25"/>
    <mergeCell ref="C26:D26"/>
    <mergeCell ref="C13:D13"/>
    <mergeCell ref="C14:D14"/>
    <mergeCell ref="C15:D15"/>
    <mergeCell ref="C16:D16"/>
    <mergeCell ref="C17:D17"/>
  </mergeCells>
  <conditionalFormatting sqref="E31:E42 E75:E85 E44:E73 E90:E92 E111:E114 E94 E102:E104 E96:E98 E11:E29">
    <cfRule type="containsText" dxfId="94" priority="24" operator="containsText" text="Ineffective">
      <formula>NOT(ISERROR(SEARCH("Ineffective",E11)))</formula>
    </cfRule>
  </conditionalFormatting>
  <conditionalFormatting sqref="E100 E106">
    <cfRule type="containsText" dxfId="93" priority="19" operator="containsText" text="Ineffective">
      <formula>NOT(ISERROR(SEARCH("Ineffective",E100)))</formula>
    </cfRule>
  </conditionalFormatting>
  <conditionalFormatting sqref="E86">
    <cfRule type="containsText" dxfId="92" priority="18" operator="containsText" text="Ineffective">
      <formula>NOT(ISERROR(SEARCH("Ineffective",E86)))</formula>
    </cfRule>
  </conditionalFormatting>
  <conditionalFormatting sqref="E120:E126">
    <cfRule type="containsText" dxfId="91" priority="15" operator="containsText" text="Ineffective">
      <formula>NOT(ISERROR(SEARCH("Ineffective",E120)))</formula>
    </cfRule>
  </conditionalFormatting>
  <conditionalFormatting sqref="E109">
    <cfRule type="containsText" dxfId="90" priority="11" operator="containsText" text="Ineffective">
      <formula>NOT(ISERROR(SEARCH("Ineffective",E109)))</formula>
    </cfRule>
  </conditionalFormatting>
  <conditionalFormatting sqref="E107">
    <cfRule type="containsText" dxfId="89" priority="7" operator="containsText" text="Ineffective">
      <formula>NOT(ISERROR(SEARCH("Ineffective",E107)))</formula>
    </cfRule>
  </conditionalFormatting>
  <conditionalFormatting sqref="E116">
    <cfRule type="containsText" dxfId="88" priority="6" operator="containsText" text="Ineffective">
      <formula>NOT(ISERROR(SEARCH("Ineffective",E116)))</formula>
    </cfRule>
  </conditionalFormatting>
  <conditionalFormatting sqref="E95">
    <cfRule type="containsText" dxfId="87" priority="5" operator="containsText" text="Ineffective">
      <formula>NOT(ISERROR(SEARCH("Ineffective",E95)))</formula>
    </cfRule>
  </conditionalFormatting>
  <conditionalFormatting sqref="E128">
    <cfRule type="containsText" dxfId="86" priority="4" operator="containsText" text="Ineffective">
      <formula>NOT(ISERROR(SEARCH("Ineffective",E128)))</formula>
    </cfRule>
  </conditionalFormatting>
  <conditionalFormatting sqref="E129">
    <cfRule type="containsText" dxfId="85" priority="3" operator="containsText" text="Ineffective">
      <formula>NOT(ISERROR(SEARCH("Ineffective",E129)))</formula>
    </cfRule>
  </conditionalFormatting>
  <conditionalFormatting sqref="E130">
    <cfRule type="containsText" dxfId="84" priority="2" operator="containsText" text="Ineffective">
      <formula>NOT(ISERROR(SEARCH("Ineffective",E130)))</formula>
    </cfRule>
  </conditionalFormatting>
  <conditionalFormatting sqref="E132">
    <cfRule type="containsText" dxfId="83" priority="1" operator="containsText" text="Ineffective">
      <formula>NOT(ISERROR(SEARCH("Ineffective",E132)))</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Ref!$C$1:$C$5</xm:f>
          </x14:formula1>
          <xm:sqref>E31:E42 E75:E87 E100 E44:E73 E120:E126 E109 E106:E107 E128:E130 E132 E90:E92 E111:E114 E116 E102:E104 E94:E98 E118 E11:E29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66"/>
  <sheetViews>
    <sheetView zoomScale="85" zoomScaleNormal="85" workbookViewId="0">
      <selection activeCell="I10" sqref="I10"/>
    </sheetView>
  </sheetViews>
  <sheetFormatPr defaultRowHeight="14.5" x14ac:dyDescent="0.35"/>
  <cols>
    <col min="1" max="1" width="9.81640625" bestFit="1" customWidth="1"/>
    <col min="2" max="2" width="34.1796875" bestFit="1" customWidth="1"/>
    <col min="3" max="3" width="13.453125" customWidth="1"/>
    <col min="4" max="4" width="7.81640625" bestFit="1" customWidth="1"/>
    <col min="5" max="5" width="146" style="34" customWidth="1"/>
    <col min="6" max="6" width="14.81640625" customWidth="1"/>
    <col min="7" max="7" width="6.1796875" customWidth="1"/>
    <col min="8" max="8" width="15.1796875" customWidth="1"/>
    <col min="9" max="9" width="12.54296875" customWidth="1"/>
    <col min="10" max="10" width="13.453125" bestFit="1" customWidth="1"/>
  </cols>
  <sheetData>
    <row r="1" spans="2:9" ht="56.25" customHeight="1" x14ac:dyDescent="0.8">
      <c r="C1" s="112" t="s">
        <v>0</v>
      </c>
      <c r="D1" s="116"/>
      <c r="E1" s="116"/>
    </row>
    <row r="3" spans="2:9" ht="15.5" x14ac:dyDescent="0.35">
      <c r="B3" s="32" t="s">
        <v>14</v>
      </c>
      <c r="C3" s="33" t="str">
        <f>_xlfn.IFS(Scoping!C5="Critical", "Catastrophic", Scoping!C5="High","Major", Scoping!C5="Medium","Moderate", Scoping!C5="Low", "Minor", Scoping!C5="Very Low","Minimal")</f>
        <v>Major</v>
      </c>
      <c r="D3">
        <f>_xlfn.IFS(C3="Catastrophic",100, C3="Major",80, C3="Moderate",60, C3="Minor",35, C3="Minimal",25)</f>
        <v>80</v>
      </c>
    </row>
    <row r="4" spans="2:9" ht="18.5" x14ac:dyDescent="0.45">
      <c r="B4" s="12" t="s">
        <v>8</v>
      </c>
    </row>
    <row r="5" spans="2:9" ht="42" customHeight="1" x14ac:dyDescent="0.35">
      <c r="B5" s="25" t="s">
        <v>484</v>
      </c>
      <c r="C5" s="25" t="s">
        <v>485</v>
      </c>
      <c r="D5" s="25"/>
      <c r="E5" s="25" t="s">
        <v>486</v>
      </c>
      <c r="F5" s="25" t="s">
        <v>487</v>
      </c>
      <c r="G5" s="25"/>
      <c r="H5" s="25"/>
      <c r="I5" s="25" t="s">
        <v>488</v>
      </c>
    </row>
    <row r="6" spans="2:9" ht="15" customHeight="1" x14ac:dyDescent="0.35">
      <c r="B6" s="159" t="s">
        <v>65</v>
      </c>
      <c r="C6" s="8" t="str">
        <f>'Threat Modeling'!E$14</f>
        <v>Unlikely</v>
      </c>
      <c r="D6" s="8">
        <f>_xlfn.IFS(C6="Highly Likely",100,C6="Likely",80,C6="Possible",60, C6="Unlikely",40, C6="Rare", 30)</f>
        <v>40</v>
      </c>
      <c r="E6" s="8" t="str">
        <f>'Control Assessment'!C11</f>
        <v>Anti-malware software is installed on all computers with weekly scheduled scan performed and on access scan running. Virus signatures and scan engines are updated regularly. (IT-SEC-LR001-LC401)</v>
      </c>
      <c r="F6" s="8" t="str">
        <f>'Control Assessment'!E11</f>
        <v>Effective</v>
      </c>
      <c r="G6" s="8">
        <f>IF(F6="Ineffective",1,0)</f>
        <v>0</v>
      </c>
      <c r="H6" s="8">
        <f>D$3*D6*G6</f>
        <v>0</v>
      </c>
      <c r="I6" s="8" t="str">
        <f>_xlfn.IFS(H6&gt;5999,"Critical", AND(H6&gt;2999, H6&lt;4801),"High", AND(H6&gt;1999, H6&lt;2801),"Medium", AND(H6&gt;749, H6&lt;1801),"Low", H6=0,"")</f>
        <v/>
      </c>
    </row>
    <row r="7" spans="2:9" ht="15" customHeight="1" x14ac:dyDescent="0.35">
      <c r="B7" s="160"/>
      <c r="C7" s="8" t="str">
        <f>'Threat Modeling'!E$14</f>
        <v>Unlikely</v>
      </c>
      <c r="D7" s="8">
        <f t="shared" ref="D7:D70" si="0">_xlfn.IFS(C7="Highly Likely",100,C7="Likely",80,C7="Possible",60, C7="Unlikely",40, C7="Rare", 30)</f>
        <v>40</v>
      </c>
      <c r="E7" s="8" t="str">
        <f>'Control Assessment'!C12</f>
        <v>Firewall rules that control Internet access into, or out of, AIA are reviewed on an annual basis to identify inappropriate or obsolete rules. (IT-SEC-LR001-LC102)</v>
      </c>
      <c r="F7" s="8" t="str">
        <f>'Control Assessment'!E12</f>
        <v>Effective</v>
      </c>
      <c r="G7" s="8">
        <f t="shared" ref="G7:G118" si="1">IF(F7="Ineffective",1,0)</f>
        <v>0</v>
      </c>
      <c r="H7" s="8">
        <f t="shared" ref="H7:H70" si="2">D$3*D7*G7</f>
        <v>0</v>
      </c>
      <c r="I7" s="8" t="str">
        <f t="shared" ref="I7:I70" si="3">_xlfn.IFS(H7&gt;5999,"Critical", AND(H7&gt;2999, H7&lt;4801),"High", AND(H7&gt;1999, H7&lt;2801),"Medium", AND(H7&gt;749, H7&lt;1801),"Low", H7=0,"")</f>
        <v/>
      </c>
    </row>
    <row r="8" spans="2:9" ht="15" customHeight="1" x14ac:dyDescent="0.35">
      <c r="B8" s="160"/>
      <c r="C8" s="8" t="str">
        <f>'Threat Modeling'!E$14</f>
        <v>Unlikely</v>
      </c>
      <c r="D8" s="8">
        <f t="shared" si="0"/>
        <v>40</v>
      </c>
      <c r="E8" s="8" t="str">
        <f>'Control Assessment'!C13</f>
        <v xml:space="preserve">External connections to the Internet and business partners are protected and monitored by network security components, including firewalls, proxies and IPS. </v>
      </c>
      <c r="F8" s="8" t="str">
        <f>'Control Assessment'!E13</f>
        <v>Effective</v>
      </c>
      <c r="G8" s="8">
        <f t="shared" si="1"/>
        <v>0</v>
      </c>
      <c r="H8" s="8">
        <f t="shared" si="2"/>
        <v>0</v>
      </c>
      <c r="I8" s="8" t="str">
        <f t="shared" si="3"/>
        <v/>
      </c>
    </row>
    <row r="9" spans="2:9" ht="15" customHeight="1" x14ac:dyDescent="0.35">
      <c r="B9" s="160"/>
      <c r="C9" s="8" t="str">
        <f>'Threat Modeling'!E$14</f>
        <v>Unlikely</v>
      </c>
      <c r="D9" s="8">
        <f t="shared" si="0"/>
        <v>40</v>
      </c>
      <c r="E9" s="8" t="str">
        <f>'Control Assessment'!C14</f>
        <v>Platforms (servers and network devices) are securely configured according to platform hardening standards. Compliance to hardening standards is measured (e.g. with tools such as CCS, Nessus, Qualys)</v>
      </c>
      <c r="F9" s="8" t="str">
        <f>'Control Assessment'!E14</f>
        <v>Effective</v>
      </c>
      <c r="G9" s="8">
        <f t="shared" si="1"/>
        <v>0</v>
      </c>
      <c r="H9" s="8">
        <f t="shared" si="2"/>
        <v>0</v>
      </c>
      <c r="I9" s="8" t="str">
        <f t="shared" si="3"/>
        <v/>
      </c>
    </row>
    <row r="10" spans="2:9" ht="15" customHeight="1" x14ac:dyDescent="0.35">
      <c r="B10" s="160"/>
      <c r="C10" s="8" t="str">
        <f>'Threat Modeling'!E$14</f>
        <v>Unlikely</v>
      </c>
      <c r="D10" s="8">
        <f t="shared" si="0"/>
        <v>40</v>
      </c>
      <c r="E10" s="8" t="str">
        <f>'Control Assessment'!C15</f>
        <v>Cyber intelligence services are implemented to monitor the Internet for potentially malicious activity or attacks against AIA e.g. fake websites.</v>
      </c>
      <c r="F10" s="8" t="str">
        <f>'Control Assessment'!E15</f>
        <v>Effective</v>
      </c>
      <c r="G10" s="8">
        <f t="shared" si="1"/>
        <v>0</v>
      </c>
      <c r="H10" s="8">
        <f t="shared" si="2"/>
        <v>0</v>
      </c>
      <c r="I10" s="8" t="str">
        <f t="shared" si="3"/>
        <v/>
      </c>
    </row>
    <row r="11" spans="2:9" ht="15" customHeight="1" x14ac:dyDescent="0.35">
      <c r="B11" s="160"/>
      <c r="C11" s="8" t="str">
        <f>'Threat Modeling'!E$14</f>
        <v>Unlikely</v>
      </c>
      <c r="D11" s="8">
        <f t="shared" si="0"/>
        <v>40</v>
      </c>
      <c r="E11" s="8" t="str">
        <f>'Control Assessment'!C16</f>
        <v>Proxy rules are implemented to block access to certain categories of internet sites e.g. online storage websites or malware sites.  Annual review is performed</v>
      </c>
      <c r="F11" s="8" t="str">
        <f>'Control Assessment'!E16</f>
        <v>Effective</v>
      </c>
      <c r="G11" s="8">
        <f t="shared" si="1"/>
        <v>0</v>
      </c>
      <c r="H11" s="8">
        <f t="shared" si="2"/>
        <v>0</v>
      </c>
      <c r="I11" s="8" t="str">
        <f t="shared" si="3"/>
        <v/>
      </c>
    </row>
    <row r="12" spans="2:9" ht="15" customHeight="1" x14ac:dyDescent="0.35">
      <c r="B12" s="160"/>
      <c r="C12" s="8" t="str">
        <f>'Threat Modeling'!E$14</f>
        <v>Unlikely</v>
      </c>
      <c r="D12" s="8">
        <f t="shared" si="0"/>
        <v>40</v>
      </c>
      <c r="E12" s="8" t="str">
        <f>'Control Assessment'!C17</f>
        <v>Application Penetration Testing is conducted regularly to detect  vulnerabilities as per standards.</v>
      </c>
      <c r="F12" s="8" t="str">
        <f>'Control Assessment'!E17</f>
        <v>Effective</v>
      </c>
      <c r="G12" s="8">
        <f t="shared" si="1"/>
        <v>0</v>
      </c>
      <c r="H12" s="8">
        <f t="shared" si="2"/>
        <v>0</v>
      </c>
      <c r="I12" s="8" t="str">
        <f t="shared" si="3"/>
        <v/>
      </c>
    </row>
    <row r="13" spans="2:9" ht="15" customHeight="1" x14ac:dyDescent="0.35">
      <c r="B13" s="160"/>
      <c r="C13" s="8" t="str">
        <f>'Threat Modeling'!E$14</f>
        <v>Unlikely</v>
      </c>
      <c r="D13" s="8">
        <f t="shared" si="0"/>
        <v>40</v>
      </c>
      <c r="E13" s="8" t="str">
        <f>'Control Assessment'!C18</f>
        <v>IT applications and systems are evaluated for compliance with security requirements prior to selection and/or implementation.</v>
      </c>
      <c r="F13" s="8" t="str">
        <f>'Control Assessment'!E18</f>
        <v>Effective</v>
      </c>
      <c r="G13" s="8">
        <f t="shared" si="1"/>
        <v>0</v>
      </c>
      <c r="H13" s="8">
        <f t="shared" si="2"/>
        <v>0</v>
      </c>
      <c r="I13" s="8" t="str">
        <f t="shared" si="3"/>
        <v/>
      </c>
    </row>
    <row r="14" spans="2:9" ht="15" customHeight="1" x14ac:dyDescent="0.35">
      <c r="B14" s="160"/>
      <c r="C14" s="8" t="str">
        <f>'Threat Modeling'!E$14</f>
        <v>Unlikely</v>
      </c>
      <c r="D14" s="8">
        <f t="shared" si="0"/>
        <v>40</v>
      </c>
      <c r="E14" s="8" t="str">
        <f>'Control Assessment'!C19</f>
        <v>Implementations of wireless networks connected to AIA Internal Network must be approved by Group Technology Infrastructure Services.  Wireless networks must be configured in accordance to the AIA Network Security Standard. Users that access AIA Wireless must authenticated prior to granting access.</v>
      </c>
      <c r="F14" s="8" t="str">
        <f>'Control Assessment'!E19</f>
        <v>N/A</v>
      </c>
      <c r="G14" s="8">
        <f t="shared" si="1"/>
        <v>0</v>
      </c>
      <c r="H14" s="8">
        <f t="shared" si="2"/>
        <v>0</v>
      </c>
      <c r="I14" s="8" t="str">
        <f t="shared" si="3"/>
        <v/>
      </c>
    </row>
    <row r="15" spans="2:9" ht="15" customHeight="1" x14ac:dyDescent="0.35">
      <c r="B15" s="160"/>
      <c r="C15" s="8" t="str">
        <f>'Threat Modeling'!E$14</f>
        <v>Unlikely</v>
      </c>
      <c r="D15" s="8">
        <f t="shared" si="0"/>
        <v>40</v>
      </c>
      <c r="E15" s="8" t="str">
        <f>'Control Assessment'!C20</f>
        <v>External Vulnerability scanning is conducted regularly to detect vulnerabilities</v>
      </c>
      <c r="F15" s="8" t="str">
        <f>'Control Assessment'!E20</f>
        <v>Effective</v>
      </c>
      <c r="G15" s="8">
        <f t="shared" si="1"/>
        <v>0</v>
      </c>
      <c r="H15" s="8">
        <f t="shared" si="2"/>
        <v>0</v>
      </c>
      <c r="I15" s="8" t="str">
        <f t="shared" si="3"/>
        <v/>
      </c>
    </row>
    <row r="16" spans="2:9" ht="15" customHeight="1" x14ac:dyDescent="0.35">
      <c r="B16" s="160"/>
      <c r="C16" s="8" t="str">
        <f>'Threat Modeling'!E$14</f>
        <v>Unlikely</v>
      </c>
      <c r="D16" s="8">
        <f t="shared" si="0"/>
        <v>40</v>
      </c>
      <c r="E16" s="8" t="str">
        <f>'Control Assessment'!C21</f>
        <v>Internal Vulnerability scanning is conducted regularly to detect vulnerabilities</v>
      </c>
      <c r="F16" s="8" t="str">
        <f>'Control Assessment'!E21</f>
        <v>Effective</v>
      </c>
      <c r="G16" s="8">
        <f t="shared" si="1"/>
        <v>0</v>
      </c>
      <c r="H16" s="8">
        <f t="shared" si="2"/>
        <v>0</v>
      </c>
      <c r="I16" s="8" t="str">
        <f t="shared" si="3"/>
        <v/>
      </c>
    </row>
    <row r="17" spans="2:9" ht="15" customHeight="1" x14ac:dyDescent="0.35">
      <c r="B17" s="160"/>
      <c r="C17" s="8" t="str">
        <f>'Threat Modeling'!E$14</f>
        <v>Unlikely</v>
      </c>
      <c r="D17" s="8">
        <f t="shared" si="0"/>
        <v>40</v>
      </c>
      <c r="E17" s="8" t="str">
        <f>'Control Assessment'!C22</f>
        <v xml:space="preserve">Cyber security training is provided to key personnel and staff to protect against cyber threats e.g. phishing. </v>
      </c>
      <c r="F17" s="8" t="str">
        <f>'Control Assessment'!E22</f>
        <v>Effective</v>
      </c>
      <c r="G17" s="8">
        <f t="shared" si="1"/>
        <v>0</v>
      </c>
      <c r="H17" s="8">
        <f t="shared" si="2"/>
        <v>0</v>
      </c>
      <c r="I17" s="8" t="str">
        <f t="shared" si="3"/>
        <v/>
      </c>
    </row>
    <row r="18" spans="2:9" ht="15" customHeight="1" x14ac:dyDescent="0.35">
      <c r="B18" s="160"/>
      <c r="C18" s="8" t="str">
        <f>'Threat Modeling'!E$14</f>
        <v>Unlikely</v>
      </c>
      <c r="D18" s="8">
        <f t="shared" si="0"/>
        <v>40</v>
      </c>
      <c r="E18" s="8" t="str">
        <f>'Control Assessment'!C23</f>
        <v>All external network connection requests (e.g. web server publishing, ftp access, leased line/VPN with 3rd parties) are reviewed and approved by management via the External Connectivity (ECC) process prior to implementation. If changes are made in emergency cases, ECC are processed and approved after the fact. (IT-SEC-LR001-LC101)</v>
      </c>
      <c r="F18" s="8" t="str">
        <f>'Control Assessment'!E23</f>
        <v>N/A</v>
      </c>
      <c r="G18" s="8">
        <f t="shared" si="1"/>
        <v>0</v>
      </c>
      <c r="H18" s="8">
        <f t="shared" si="2"/>
        <v>0</v>
      </c>
      <c r="I18" s="8" t="str">
        <f t="shared" si="3"/>
        <v/>
      </c>
    </row>
    <row r="19" spans="2:9" ht="15" customHeight="1" x14ac:dyDescent="0.35">
      <c r="B19" s="160"/>
      <c r="C19" s="8" t="str">
        <f>'Threat Modeling'!E$14</f>
        <v>Unlikely</v>
      </c>
      <c r="D19" s="8">
        <f t="shared" si="0"/>
        <v>40</v>
      </c>
      <c r="E19" s="8" t="str">
        <f>'Control Assessment'!C24</f>
        <v xml:space="preserve">An inventory of approved External Connectivity (ECC) accesses is maintained, including justification, source/destination, network topology, etc. Firewall filtering rules configured in firewalls are reviewed and recertified on an annual basis. (IT-SEC-LR001-LC101)
</v>
      </c>
      <c r="F19" s="8" t="str">
        <f>'Control Assessment'!E24</f>
        <v>Effective</v>
      </c>
      <c r="G19" s="8">
        <f t="shared" si="1"/>
        <v>0</v>
      </c>
      <c r="H19" s="8">
        <f t="shared" si="2"/>
        <v>0</v>
      </c>
      <c r="I19" s="8" t="str">
        <f t="shared" si="3"/>
        <v/>
      </c>
    </row>
    <row r="20" spans="2:9" ht="15" customHeight="1" x14ac:dyDescent="0.35">
      <c r="B20" s="160"/>
      <c r="C20" s="8" t="str">
        <f>'Threat Modeling'!E$14</f>
        <v>Unlikely</v>
      </c>
      <c r="D20" s="8">
        <f t="shared" si="0"/>
        <v>40</v>
      </c>
      <c r="E20" s="8" t="str">
        <f>'Control Assessment'!C25</f>
        <v>Security Incident Response Standards and Systems are implemented, together with playbooks that define the response to different incidents</v>
      </c>
      <c r="F20" s="8" t="str">
        <f>'Control Assessment'!E25</f>
        <v>Effective</v>
      </c>
      <c r="G20" s="8">
        <f t="shared" si="1"/>
        <v>0</v>
      </c>
      <c r="H20" s="8">
        <f t="shared" si="2"/>
        <v>0</v>
      </c>
      <c r="I20" s="8" t="str">
        <f t="shared" si="3"/>
        <v/>
      </c>
    </row>
    <row r="21" spans="2:9" ht="15" customHeight="1" x14ac:dyDescent="0.35">
      <c r="B21" s="160"/>
      <c r="C21" s="8" t="str">
        <f>'Threat Modeling'!E$14</f>
        <v>Unlikely</v>
      </c>
      <c r="D21" s="8">
        <f t="shared" si="0"/>
        <v>40</v>
      </c>
      <c r="E21" s="8" t="str">
        <f>'Control Assessment'!C26</f>
        <v>Security Incident Responders are in place and are trained/drilled on how to respond to Cyber Security incidents</v>
      </c>
      <c r="F21" s="8" t="str">
        <f>'Control Assessment'!E26</f>
        <v>Effective</v>
      </c>
      <c r="G21" s="8">
        <f t="shared" si="1"/>
        <v>0</v>
      </c>
      <c r="H21" s="8">
        <f t="shared" si="2"/>
        <v>0</v>
      </c>
      <c r="I21" s="8" t="str">
        <f t="shared" si="3"/>
        <v/>
      </c>
    </row>
    <row r="22" spans="2:9" ht="15" customHeight="1" x14ac:dyDescent="0.35">
      <c r="B22" s="160"/>
      <c r="C22" s="8" t="str">
        <f>'Threat Modeling'!E$14</f>
        <v>Unlikely</v>
      </c>
      <c r="D22" s="8">
        <f t="shared" si="0"/>
        <v>40</v>
      </c>
      <c r="E22" s="8" t="str">
        <f>'Control Assessment'!C27</f>
        <v>Protection controls (e.g. DDoS, WAF, IPS) in external connections and business partners are implemented and operating effectively</v>
      </c>
      <c r="F22" s="8" t="str">
        <f>'Control Assessment'!E27</f>
        <v>Effective</v>
      </c>
      <c r="G22" s="8">
        <f t="shared" si="1"/>
        <v>0</v>
      </c>
      <c r="H22" s="8">
        <f t="shared" si="2"/>
        <v>0</v>
      </c>
      <c r="I22" s="8" t="str">
        <f t="shared" si="3"/>
        <v/>
      </c>
    </row>
    <row r="23" spans="2:9" ht="15" customHeight="1" x14ac:dyDescent="0.35">
      <c r="B23" s="160"/>
      <c r="C23" s="8" t="str">
        <f>'Threat Modeling'!E$14</f>
        <v>Unlikely</v>
      </c>
      <c r="D23" s="8">
        <f t="shared" si="0"/>
        <v>40</v>
      </c>
      <c r="E23" s="8" t="str">
        <f>'Control Assessment'!C28</f>
        <v>All plaftorms (servers and network devices), cyber security solutions (such as IPS, Proxy, APT, Antivirus, etc.), as well as IT applications and databases managing PII data, are configured according to Cybersecurity Logging standards and Logging retention requirements. Logging setup is configured and continuously monitored to send the required logs to the centralized SIEM. Compliance to logging standards is measured (e.g. with tools such as CCS, Nessus, Qualys)</v>
      </c>
      <c r="F23" s="8" t="str">
        <f>'Control Assessment'!E28</f>
        <v>Effective</v>
      </c>
      <c r="G23" s="8">
        <f t="shared" si="1"/>
        <v>0</v>
      </c>
      <c r="H23" s="8">
        <f t="shared" si="2"/>
        <v>0</v>
      </c>
      <c r="I23" s="8" t="str">
        <f t="shared" si="3"/>
        <v/>
      </c>
    </row>
    <row r="24" spans="2:9" ht="15" customHeight="1" x14ac:dyDescent="0.35">
      <c r="B24" s="161"/>
      <c r="C24" s="8" t="str">
        <f>'Threat Modeling'!E$14</f>
        <v>Unlikely</v>
      </c>
      <c r="D24" s="8">
        <f t="shared" si="0"/>
        <v>40</v>
      </c>
      <c r="E24" s="8" t="str">
        <f>'Control Assessment'!C29</f>
        <v>Cloud PAAS and IAAS have implemented a control and governance process on Configuration Compliance, Vulnerability Management and cyber security activity monitoring. All AIA personally identifiable data on public/ hybrid cloud must be tokenised or encrypted.</v>
      </c>
      <c r="F24" s="8" t="str">
        <f>'Control Assessment'!E29</f>
        <v>Effective</v>
      </c>
      <c r="G24" s="8">
        <f t="shared" ref="G24:G55" si="4">IF(F24="Ineffective",1,0)</f>
        <v>0</v>
      </c>
      <c r="H24" s="8">
        <f t="shared" si="2"/>
        <v>0</v>
      </c>
      <c r="I24" s="8" t="str">
        <f t="shared" si="3"/>
        <v/>
      </c>
    </row>
    <row r="25" spans="2:9" ht="15" customHeight="1" x14ac:dyDescent="0.35">
      <c r="B25" s="159" t="s">
        <v>66</v>
      </c>
      <c r="C25" s="8" t="str">
        <f>'Threat Modeling'!E$21</f>
        <v>Unlikely</v>
      </c>
      <c r="D25" s="8">
        <f t="shared" si="0"/>
        <v>40</v>
      </c>
      <c r="E25" s="8" t="str">
        <f>'Control Assessment'!C31</f>
        <v>Sensitive data is protected in transit by appropriate encryption standards</v>
      </c>
      <c r="F25" s="8" t="str">
        <f>'Control Assessment'!E31</f>
        <v>Effective</v>
      </c>
      <c r="G25" s="8">
        <f t="shared" si="4"/>
        <v>0</v>
      </c>
      <c r="H25" s="8">
        <f t="shared" si="2"/>
        <v>0</v>
      </c>
      <c r="I25" s="8" t="str">
        <f t="shared" si="3"/>
        <v/>
      </c>
    </row>
    <row r="26" spans="2:9" ht="15" customHeight="1" x14ac:dyDescent="0.35">
      <c r="B26" s="160"/>
      <c r="C26" s="8" t="str">
        <f>'Threat Modeling'!E$21</f>
        <v>Unlikely</v>
      </c>
      <c r="D26" s="8">
        <f t="shared" si="0"/>
        <v>40</v>
      </c>
      <c r="E26" s="8" t="str">
        <f>'Control Assessment'!C32</f>
        <v>Sensitive data is protected in storage by appropriate encryption standards where required</v>
      </c>
      <c r="F26" s="8" t="str">
        <f>'Control Assessment'!E32</f>
        <v>Effective</v>
      </c>
      <c r="G26" s="8">
        <f t="shared" si="4"/>
        <v>0</v>
      </c>
      <c r="H26" s="8">
        <f t="shared" si="2"/>
        <v>0</v>
      </c>
      <c r="I26" s="8" t="str">
        <f t="shared" si="3"/>
        <v/>
      </c>
    </row>
    <row r="27" spans="2:9" ht="15" customHeight="1" x14ac:dyDescent="0.35">
      <c r="B27" s="160"/>
      <c r="C27" s="8" t="str">
        <f>'Threat Modeling'!E$21</f>
        <v>Unlikely</v>
      </c>
      <c r="D27" s="8">
        <f t="shared" si="0"/>
        <v>40</v>
      </c>
      <c r="E27" s="8" t="str">
        <f>'Control Assessment'!C33</f>
        <v>Encryption controls are in place for Highly Confidential Data (Credit Card etc.) stored in Applications where required per the Data Handling Security Standard</v>
      </c>
      <c r="F27" s="8" t="str">
        <f>'Control Assessment'!E33</f>
        <v>Effective</v>
      </c>
      <c r="G27" s="8">
        <f t="shared" si="4"/>
        <v>0</v>
      </c>
      <c r="H27" s="8">
        <f t="shared" si="2"/>
        <v>0</v>
      </c>
      <c r="I27" s="8" t="str">
        <f t="shared" si="3"/>
        <v/>
      </c>
    </row>
    <row r="28" spans="2:9" ht="15" customHeight="1" x14ac:dyDescent="0.35">
      <c r="B28" s="160"/>
      <c r="C28" s="8" t="str">
        <f>'Threat Modeling'!E$21</f>
        <v>Unlikely</v>
      </c>
      <c r="D28" s="8">
        <f t="shared" si="0"/>
        <v>40</v>
      </c>
      <c r="E28" s="8" t="str">
        <f>'Control Assessment'!C34</f>
        <v>Processes and tools are in place to remotely wipe AIA mobile devices in case they are stolen</v>
      </c>
      <c r="F28" s="8" t="str">
        <f>'Control Assessment'!E34</f>
        <v>Effective</v>
      </c>
      <c r="G28" s="8">
        <f t="shared" si="4"/>
        <v>0</v>
      </c>
      <c r="H28" s="8">
        <f t="shared" si="2"/>
        <v>0</v>
      </c>
      <c r="I28" s="8" t="str">
        <f t="shared" si="3"/>
        <v/>
      </c>
    </row>
    <row r="29" spans="2:9" ht="15" customHeight="1" x14ac:dyDescent="0.35">
      <c r="B29" s="160"/>
      <c r="C29" s="8" t="str">
        <f>'Threat Modeling'!E$21</f>
        <v>Unlikely</v>
      </c>
      <c r="D29" s="8">
        <f t="shared" si="0"/>
        <v>40</v>
      </c>
      <c r="E29" s="8" t="str">
        <f>'Control Assessment'!C35</f>
        <v>Sensitive production data (e.g. PII) extracted and used for testing purposes is either removed or masked. Approval from data owner is required if desensitization is not available.</v>
      </c>
      <c r="F29" s="8" t="str">
        <f>'Control Assessment'!E35</f>
        <v>Effective</v>
      </c>
      <c r="G29" s="8">
        <f t="shared" si="4"/>
        <v>0</v>
      </c>
      <c r="H29" s="8">
        <f t="shared" si="2"/>
        <v>0</v>
      </c>
      <c r="I29" s="8" t="str">
        <f t="shared" si="3"/>
        <v/>
      </c>
    </row>
    <row r="30" spans="2:9" ht="15" customHeight="1" x14ac:dyDescent="0.35">
      <c r="B30" s="160"/>
      <c r="C30" s="8" t="str">
        <f>'Threat Modeling'!E$21</f>
        <v>Unlikely</v>
      </c>
      <c r="D30" s="8">
        <f t="shared" si="0"/>
        <v>40</v>
      </c>
      <c r="E30" s="8" t="str">
        <f>'Control Assessment'!C36</f>
        <v>Backup media (e.g. tapes.) are encrypted using an AIA approved algorithm/solution</v>
      </c>
      <c r="F30" s="8" t="str">
        <f>'Control Assessment'!E36</f>
        <v>Effective</v>
      </c>
      <c r="G30" s="8">
        <f t="shared" si="4"/>
        <v>0</v>
      </c>
      <c r="H30" s="8">
        <f t="shared" si="2"/>
        <v>0</v>
      </c>
      <c r="I30" s="8" t="str">
        <f t="shared" si="3"/>
        <v/>
      </c>
    </row>
    <row r="31" spans="2:9" ht="15" customHeight="1" x14ac:dyDescent="0.35">
      <c r="B31" s="160"/>
      <c r="C31" s="8" t="str">
        <f>'Threat Modeling'!E$21</f>
        <v>Unlikely</v>
      </c>
      <c r="D31" s="8">
        <f t="shared" si="0"/>
        <v>40</v>
      </c>
      <c r="E31" s="8" t="str">
        <f>'Control Assessment'!C37</f>
        <v xml:space="preserve">Portable media devices must be approved, and AIA data must be encrypted using an AIA approved algorithm/solution. </v>
      </c>
      <c r="F31" s="8" t="str">
        <f>'Control Assessment'!E37</f>
        <v>Effective</v>
      </c>
      <c r="G31" s="8">
        <f t="shared" si="4"/>
        <v>0</v>
      </c>
      <c r="H31" s="8">
        <f t="shared" si="2"/>
        <v>0</v>
      </c>
      <c r="I31" s="8" t="str">
        <f t="shared" si="3"/>
        <v/>
      </c>
    </row>
    <row r="32" spans="2:9" ht="15" customHeight="1" x14ac:dyDescent="0.35">
      <c r="B32" s="160"/>
      <c r="C32" s="8" t="str">
        <f>'Threat Modeling'!E$21</f>
        <v>Unlikely</v>
      </c>
      <c r="D32" s="8">
        <f t="shared" si="0"/>
        <v>40</v>
      </c>
      <c r="E32" s="8" t="str">
        <f>'Control Assessment'!C38</f>
        <v>Portable media (USB/CD etc)  READ and WRITE access is restricted and only enable to authorised user under management review and approval.</v>
      </c>
      <c r="F32" s="8" t="str">
        <f>'Control Assessment'!E38</f>
        <v>Effective</v>
      </c>
      <c r="G32" s="8">
        <f t="shared" si="4"/>
        <v>0</v>
      </c>
      <c r="H32" s="8">
        <f t="shared" si="2"/>
        <v>0</v>
      </c>
      <c r="I32" s="8" t="str">
        <f t="shared" si="3"/>
        <v/>
      </c>
    </row>
    <row r="33" spans="2:9" ht="15" customHeight="1" x14ac:dyDescent="0.35">
      <c r="B33" s="160"/>
      <c r="C33" s="8" t="str">
        <f>'Threat Modeling'!E$21</f>
        <v>Unlikely</v>
      </c>
      <c r="D33" s="8">
        <f t="shared" si="0"/>
        <v>40</v>
      </c>
      <c r="E33" s="8" t="str">
        <f>'Control Assessment'!C39</f>
        <v>Data Leakage controls are configured and applied to AIA Endpoint devices (laptops/desktops etc.)</v>
      </c>
      <c r="F33" s="8" t="str">
        <f>'Control Assessment'!E39</f>
        <v>Effective</v>
      </c>
      <c r="G33" s="8">
        <f t="shared" si="4"/>
        <v>0</v>
      </c>
      <c r="H33" s="8">
        <f t="shared" si="2"/>
        <v>0</v>
      </c>
      <c r="I33" s="8" t="str">
        <f t="shared" si="3"/>
        <v/>
      </c>
    </row>
    <row r="34" spans="2:9" ht="15" customHeight="1" x14ac:dyDescent="0.35">
      <c r="B34" s="160"/>
      <c r="C34" s="8" t="str">
        <f>'Threat Modeling'!E$21</f>
        <v>Unlikely</v>
      </c>
      <c r="D34" s="8">
        <f t="shared" si="0"/>
        <v>40</v>
      </c>
      <c r="E34" s="8" t="str">
        <f>'Control Assessment'!C40</f>
        <v>Data Leakage controls are configured and applied to Internet Web Proxies.</v>
      </c>
      <c r="F34" s="8" t="str">
        <f>'Control Assessment'!E40</f>
        <v>N/A</v>
      </c>
      <c r="G34" s="8">
        <f t="shared" si="4"/>
        <v>0</v>
      </c>
      <c r="H34" s="8">
        <f t="shared" si="2"/>
        <v>0</v>
      </c>
      <c r="I34" s="8" t="str">
        <f t="shared" si="3"/>
        <v/>
      </c>
    </row>
    <row r="35" spans="2:9" ht="15" customHeight="1" x14ac:dyDescent="0.35">
      <c r="B35" s="160"/>
      <c r="C35" s="8" t="str">
        <f>'Threat Modeling'!E$21</f>
        <v>Unlikely</v>
      </c>
      <c r="D35" s="8">
        <f t="shared" si="0"/>
        <v>40</v>
      </c>
      <c r="E35" s="8" t="str">
        <f>'Control Assessment'!C41</f>
        <v>Data Leakage controls are configured and applied to Email gateways</v>
      </c>
      <c r="F35" s="8" t="str">
        <f>'Control Assessment'!E41</f>
        <v>N/A</v>
      </c>
      <c r="G35" s="8">
        <f t="shared" si="4"/>
        <v>0</v>
      </c>
      <c r="H35" s="8">
        <f t="shared" si="2"/>
        <v>0</v>
      </c>
      <c r="I35" s="8" t="str">
        <f t="shared" si="3"/>
        <v/>
      </c>
    </row>
    <row r="36" spans="2:9" ht="15" customHeight="1" x14ac:dyDescent="0.35">
      <c r="B36" s="161"/>
      <c r="C36" s="8" t="str">
        <f>'Threat Modeling'!E$21</f>
        <v>Unlikely</v>
      </c>
      <c r="D36" s="8">
        <f t="shared" si="0"/>
        <v>40</v>
      </c>
      <c r="E36" s="8" t="str">
        <f>'Control Assessment'!C42</f>
        <v>AIA Laptops are encrypted using an AIA approved algorithm/solution</v>
      </c>
      <c r="F36" s="8" t="str">
        <f>'Control Assessment'!E42</f>
        <v>Effective</v>
      </c>
      <c r="G36" s="8">
        <f t="shared" si="4"/>
        <v>0</v>
      </c>
      <c r="H36" s="8">
        <f t="shared" si="2"/>
        <v>0</v>
      </c>
      <c r="I36" s="8" t="str">
        <f t="shared" si="3"/>
        <v/>
      </c>
    </row>
    <row r="37" spans="2:9" ht="15" customHeight="1" x14ac:dyDescent="0.35">
      <c r="B37" s="159" t="s">
        <v>67</v>
      </c>
      <c r="C37" s="8" t="str">
        <f>'Threat Modeling'!E$28</f>
        <v>Unlikely</v>
      </c>
      <c r="D37" s="8">
        <f t="shared" si="0"/>
        <v>40</v>
      </c>
      <c r="E37" s="8" t="str">
        <f>'Control Assessment'!C44</f>
        <v>A standardized process must be established to manage identity and access controls. This must include: ID creation, ID recertification, Access Creation, Access Recertification, ID disablement and deletion; ID and access transfer processing.</v>
      </c>
      <c r="F37" s="8" t="str">
        <f>'Control Assessment'!E44</f>
        <v>Effective</v>
      </c>
      <c r="G37" s="8">
        <f t="shared" si="4"/>
        <v>0</v>
      </c>
      <c r="H37" s="8">
        <f t="shared" si="2"/>
        <v>0</v>
      </c>
      <c r="I37" s="8" t="str">
        <f t="shared" si="3"/>
        <v/>
      </c>
    </row>
    <row r="38" spans="2:9" ht="15" customHeight="1" x14ac:dyDescent="0.35">
      <c r="B38" s="160"/>
      <c r="C38" s="8" t="str">
        <f>'Threat Modeling'!E$28</f>
        <v>Unlikely</v>
      </c>
      <c r="D38" s="8">
        <f t="shared" si="0"/>
        <v>40</v>
      </c>
      <c r="E38" s="8" t="str">
        <f>'Control Assessment'!C45</f>
        <v>Creation of Identity must be approved by management</v>
      </c>
      <c r="F38" s="8" t="str">
        <f>'Control Assessment'!E45</f>
        <v>Effective</v>
      </c>
      <c r="G38" s="8">
        <f t="shared" si="4"/>
        <v>0</v>
      </c>
      <c r="H38" s="8">
        <f t="shared" si="2"/>
        <v>0</v>
      </c>
      <c r="I38" s="8" t="str">
        <f t="shared" si="3"/>
        <v/>
      </c>
    </row>
    <row r="39" spans="2:9" ht="15" customHeight="1" x14ac:dyDescent="0.35">
      <c r="B39" s="160"/>
      <c r="C39" s="8" t="str">
        <f>'Threat Modeling'!E$28</f>
        <v>Unlikely</v>
      </c>
      <c r="D39" s="8">
        <f t="shared" si="0"/>
        <v>40</v>
      </c>
      <c r="E39" s="8" t="str">
        <f>'Control Assessment'!C46</f>
        <v>All system access must be granted with the least privileges required to perform the job functions (least privilege principle).</v>
      </c>
      <c r="F39" s="8" t="str">
        <f>'Control Assessment'!E46</f>
        <v>Effective</v>
      </c>
      <c r="G39" s="8">
        <f t="shared" si="4"/>
        <v>0</v>
      </c>
      <c r="H39" s="8">
        <f t="shared" si="2"/>
        <v>0</v>
      </c>
      <c r="I39" s="8" t="str">
        <f t="shared" si="3"/>
        <v/>
      </c>
    </row>
    <row r="40" spans="2:9" ht="15" customHeight="1" x14ac:dyDescent="0.35">
      <c r="B40" s="160"/>
      <c r="C40" s="8" t="str">
        <f>'Threat Modeling'!E$28</f>
        <v>Unlikely</v>
      </c>
      <c r="D40" s="8">
        <f t="shared" si="0"/>
        <v>40</v>
      </c>
      <c r="E40" s="8" t="str">
        <f>'Control Assessment'!C47</f>
        <v>Segregation of Duties must be applied when assigning identity and access rights.</v>
      </c>
      <c r="F40" s="8" t="str">
        <f>'Control Assessment'!E47</f>
        <v>Effective</v>
      </c>
      <c r="G40" s="8">
        <f t="shared" si="4"/>
        <v>0</v>
      </c>
      <c r="H40" s="8">
        <f t="shared" si="2"/>
        <v>0</v>
      </c>
      <c r="I40" s="8" t="str">
        <f t="shared" si="3"/>
        <v/>
      </c>
    </row>
    <row r="41" spans="2:9" ht="15" customHeight="1" x14ac:dyDescent="0.35">
      <c r="B41" s="160"/>
      <c r="C41" s="8" t="str">
        <f>'Threat Modeling'!E$28</f>
        <v>Unlikely</v>
      </c>
      <c r="D41" s="8">
        <f t="shared" si="0"/>
        <v>40</v>
      </c>
      <c r="E41" s="8" t="str">
        <f>'Control Assessment'!C48</f>
        <v>IDs created on internal systems (e.g. Active Directory and AIA email) for external parties e.g. contractors, customers, agents and business partners must be approved by TR, must have a fixed expiration (maximum of 12 months).</v>
      </c>
      <c r="F41" s="8" t="str">
        <f>'Control Assessment'!E48</f>
        <v>Effective</v>
      </c>
      <c r="G41" s="8">
        <f t="shared" si="4"/>
        <v>0</v>
      </c>
      <c r="H41" s="8">
        <f t="shared" si="2"/>
        <v>0</v>
      </c>
      <c r="I41" s="8" t="str">
        <f t="shared" si="3"/>
        <v/>
      </c>
    </row>
    <row r="42" spans="2:9" ht="15" customHeight="1" x14ac:dyDescent="0.35">
      <c r="B42" s="160"/>
      <c r="C42" s="8" t="str">
        <f>'Threat Modeling'!E$28</f>
        <v>Unlikely</v>
      </c>
      <c r="D42" s="8">
        <f t="shared" si="0"/>
        <v>40</v>
      </c>
      <c r="E42" s="8" t="str">
        <f>'Control Assessment'!C49</f>
        <v>IDs must be associated with a unique individual for accountability.</v>
      </c>
      <c r="F42" s="8" t="str">
        <f>'Control Assessment'!E49</f>
        <v>Effective</v>
      </c>
      <c r="G42" s="8">
        <f t="shared" si="4"/>
        <v>0</v>
      </c>
      <c r="H42" s="8">
        <f t="shared" si="2"/>
        <v>0</v>
      </c>
      <c r="I42" s="8" t="str">
        <f t="shared" si="3"/>
        <v/>
      </c>
    </row>
    <row r="43" spans="2:9" ht="15" customHeight="1" x14ac:dyDescent="0.35">
      <c r="B43" s="160"/>
      <c r="C43" s="8" t="str">
        <f>'Threat Modeling'!E$28</f>
        <v>Unlikely</v>
      </c>
      <c r="D43" s="8">
        <f t="shared" si="0"/>
        <v>40</v>
      </c>
      <c r="E43" s="8" t="str">
        <f>'Control Assessment'!C50</f>
        <v>All access to AIA systems and data must be authenticated and authorized, in accordance with the Identity and Access Management Standard.</v>
      </c>
      <c r="F43" s="8" t="str">
        <f>'Control Assessment'!E50</f>
        <v>Effective</v>
      </c>
      <c r="G43" s="8">
        <f t="shared" si="4"/>
        <v>0</v>
      </c>
      <c r="H43" s="8">
        <f t="shared" si="2"/>
        <v>0</v>
      </c>
      <c r="I43" s="8" t="str">
        <f t="shared" si="3"/>
        <v/>
      </c>
    </row>
    <row r="44" spans="2:9" ht="15" customHeight="1" x14ac:dyDescent="0.35">
      <c r="B44" s="160"/>
      <c r="C44" s="8" t="str">
        <f>'Threat Modeling'!E$28</f>
        <v>Unlikely</v>
      </c>
      <c r="D44" s="8">
        <f t="shared" si="0"/>
        <v>40</v>
      </c>
      <c r="E44" s="8" t="str">
        <f>'Control Assessment'!C51</f>
        <v>Passwords configuration must be strong in accordance with User Identity and Access Management Standard.</v>
      </c>
      <c r="F44" s="8" t="str">
        <f>'Control Assessment'!E51</f>
        <v>Effective</v>
      </c>
      <c r="G44" s="8">
        <f t="shared" si="4"/>
        <v>0</v>
      </c>
      <c r="H44" s="8">
        <f t="shared" si="2"/>
        <v>0</v>
      </c>
      <c r="I44" s="8" t="str">
        <f t="shared" si="3"/>
        <v/>
      </c>
    </row>
    <row r="45" spans="2:9" ht="15" customHeight="1" x14ac:dyDescent="0.35">
      <c r="B45" s="160"/>
      <c r="C45" s="8" t="str">
        <f>'Threat Modeling'!E$28</f>
        <v>Unlikely</v>
      </c>
      <c r="D45" s="8">
        <f t="shared" si="0"/>
        <v>40</v>
      </c>
      <c r="E45" s="8" t="str">
        <f>'Control Assessment'!C52</f>
        <v>Access requests must be documented and approved by an appropriate manager (typically the requestor’s manager or department head, and the Resource Owner (System/Application Owner/ Data Owner).</v>
      </c>
      <c r="F45" s="8" t="str">
        <f>'Control Assessment'!E52</f>
        <v>Effective</v>
      </c>
      <c r="G45" s="8">
        <f t="shared" si="4"/>
        <v>0</v>
      </c>
      <c r="H45" s="8">
        <f t="shared" si="2"/>
        <v>0</v>
      </c>
      <c r="I45" s="8" t="str">
        <f t="shared" si="3"/>
        <v/>
      </c>
    </row>
    <row r="46" spans="2:9" ht="15" customHeight="1" x14ac:dyDescent="0.35">
      <c r="B46" s="160"/>
      <c r="C46" s="8" t="str">
        <f>'Threat Modeling'!E$28</f>
        <v>Unlikely</v>
      </c>
      <c r="D46" s="8">
        <f t="shared" si="0"/>
        <v>40</v>
      </c>
      <c r="E46" s="8" t="str">
        <f>'Control Assessment'!C53</f>
        <v>Remote access is authenticated with 2 factor authentication.</v>
      </c>
      <c r="F46" s="8" t="str">
        <f>'Control Assessment'!E53</f>
        <v>Effective</v>
      </c>
      <c r="G46" s="8">
        <f t="shared" si="4"/>
        <v>0</v>
      </c>
      <c r="H46" s="8">
        <f t="shared" si="2"/>
        <v>0</v>
      </c>
      <c r="I46" s="8" t="str">
        <f t="shared" si="3"/>
        <v/>
      </c>
    </row>
    <row r="47" spans="2:9" ht="15" customHeight="1" x14ac:dyDescent="0.35">
      <c r="B47" s="160"/>
      <c r="C47" s="8" t="str">
        <f>'Threat Modeling'!E$28</f>
        <v>Unlikely</v>
      </c>
      <c r="D47" s="8">
        <f t="shared" si="0"/>
        <v>40</v>
      </c>
      <c r="E47" s="8" t="str">
        <f>'Control Assessment'!C54</f>
        <v xml:space="preserve">Access to Privilege IDs(PID) is granted on an as-needed basis and is approved by management </v>
      </c>
      <c r="F47" s="8" t="str">
        <f>'Control Assessment'!E54</f>
        <v>Effective</v>
      </c>
      <c r="G47" s="8">
        <f t="shared" si="4"/>
        <v>0</v>
      </c>
      <c r="H47" s="8">
        <f t="shared" si="2"/>
        <v>0</v>
      </c>
      <c r="I47" s="8" t="str">
        <f t="shared" si="3"/>
        <v/>
      </c>
    </row>
    <row r="48" spans="2:9" ht="15" customHeight="1" x14ac:dyDescent="0.35">
      <c r="B48" s="160"/>
      <c r="C48" s="8" t="str">
        <f>'Threat Modeling'!E$28</f>
        <v>Unlikely</v>
      </c>
      <c r="D48" s="8">
        <f t="shared" si="0"/>
        <v>40</v>
      </c>
      <c r="E48" s="8" t="str">
        <f>'Control Assessment'!C55</f>
        <v>Access to Privilege IDs(PID) is recertified in accordance with User Identity and Access Management Standard. Recert is documented</v>
      </c>
      <c r="F48" s="8" t="str">
        <f>'Control Assessment'!E55</f>
        <v>Effective</v>
      </c>
      <c r="G48" s="8">
        <f t="shared" si="4"/>
        <v>0</v>
      </c>
      <c r="H48" s="8">
        <f t="shared" si="2"/>
        <v>0</v>
      </c>
      <c r="I48" s="8" t="str">
        <f t="shared" si="3"/>
        <v/>
      </c>
    </row>
    <row r="49" spans="2:9" ht="15" customHeight="1" x14ac:dyDescent="0.35">
      <c r="B49" s="160"/>
      <c r="C49" s="8" t="str">
        <f>'Threat Modeling'!E$28</f>
        <v>Unlikely</v>
      </c>
      <c r="D49" s="8">
        <f t="shared" si="0"/>
        <v>40</v>
      </c>
      <c r="E49" s="8" t="str">
        <f>'Control Assessment'!C56</f>
        <v>Passwords of Privilege IDs must be managed by a password repository and management tool that is approved by Group TR.</v>
      </c>
      <c r="F49" s="8" t="str">
        <f>'Control Assessment'!E56</f>
        <v>Effective</v>
      </c>
      <c r="G49" s="8">
        <f t="shared" si="4"/>
        <v>0</v>
      </c>
      <c r="H49" s="8">
        <f t="shared" si="2"/>
        <v>0</v>
      </c>
      <c r="I49" s="8" t="str">
        <f t="shared" si="3"/>
        <v/>
      </c>
    </row>
    <row r="50" spans="2:9" ht="15" customHeight="1" x14ac:dyDescent="0.35">
      <c r="B50" s="160"/>
      <c r="C50" s="8" t="str">
        <f>'Threat Modeling'!E$28</f>
        <v>Unlikely</v>
      </c>
      <c r="D50" s="8">
        <f t="shared" si="0"/>
        <v>40</v>
      </c>
      <c r="E50" s="8" t="str">
        <f>'Control Assessment'!C57</f>
        <v>Passwords of Privilege IDs(PID) are changed regulary</v>
      </c>
      <c r="F50" s="8" t="str">
        <f>'Control Assessment'!E57</f>
        <v>Effective</v>
      </c>
      <c r="G50" s="8">
        <f t="shared" si="4"/>
        <v>0</v>
      </c>
      <c r="H50" s="8">
        <f t="shared" si="2"/>
        <v>0</v>
      </c>
      <c r="I50" s="8" t="str">
        <f t="shared" si="3"/>
        <v/>
      </c>
    </row>
    <row r="51" spans="2:9" ht="15" customHeight="1" x14ac:dyDescent="0.35">
      <c r="B51" s="160"/>
      <c r="C51" s="8" t="str">
        <f>'Threat Modeling'!E$28</f>
        <v>Unlikely</v>
      </c>
      <c r="D51" s="8">
        <f t="shared" si="0"/>
        <v>40</v>
      </c>
      <c r="E51" s="8" t="str">
        <f>'Control Assessment'!C58</f>
        <v xml:space="preserve">Use of Privileged ID is reviewed in accordance with the I&amp;AM standard. </v>
      </c>
      <c r="F51" s="8" t="str">
        <f>'Control Assessment'!E58</f>
        <v>Effective</v>
      </c>
      <c r="G51" s="8">
        <f t="shared" si="4"/>
        <v>0</v>
      </c>
      <c r="H51" s="8">
        <f t="shared" si="2"/>
        <v>0</v>
      </c>
      <c r="I51" s="8" t="str">
        <f t="shared" si="3"/>
        <v/>
      </c>
    </row>
    <row r="52" spans="2:9" ht="15" customHeight="1" x14ac:dyDescent="0.35">
      <c r="B52" s="160"/>
      <c r="C52" s="8" t="str">
        <f>'Threat Modeling'!E$28</f>
        <v>Unlikely</v>
      </c>
      <c r="D52" s="8">
        <f t="shared" si="0"/>
        <v>40</v>
      </c>
      <c r="E52" s="8" t="str">
        <f>'Control Assessment'!C59</f>
        <v xml:space="preserve">Audit logging is turned on for all privileged IDs as required by standards.  All required data is logged, log retention is set, and logs are reviwed per standards. </v>
      </c>
      <c r="F52" s="8" t="str">
        <f>'Control Assessment'!E59</f>
        <v>Effective</v>
      </c>
      <c r="G52" s="8">
        <f t="shared" si="4"/>
        <v>0</v>
      </c>
      <c r="H52" s="8">
        <f t="shared" si="2"/>
        <v>0</v>
      </c>
      <c r="I52" s="8" t="str">
        <f t="shared" si="3"/>
        <v/>
      </c>
    </row>
    <row r="53" spans="2:9" ht="15" customHeight="1" x14ac:dyDescent="0.35">
      <c r="B53" s="160"/>
      <c r="C53" s="8" t="str">
        <f>'Threat Modeling'!E$28</f>
        <v>Unlikely</v>
      </c>
      <c r="D53" s="8">
        <f t="shared" si="0"/>
        <v>40</v>
      </c>
      <c r="E53" s="8" t="str">
        <f>'Control Assessment'!C60</f>
        <v xml:space="preserve">System controls are implemented on all PCs and laptops to restrict access to the software installation rights. Only authorized IT staff are given such installation rights for system </v>
      </c>
      <c r="F53" s="8" t="str">
        <f>'Control Assessment'!E60</f>
        <v>Effective</v>
      </c>
      <c r="G53" s="8">
        <f t="shared" si="4"/>
        <v>0</v>
      </c>
      <c r="H53" s="8">
        <f t="shared" si="2"/>
        <v>0</v>
      </c>
      <c r="I53" s="8" t="str">
        <f t="shared" si="3"/>
        <v/>
      </c>
    </row>
    <row r="54" spans="2:9" ht="15" customHeight="1" x14ac:dyDescent="0.35">
      <c r="B54" s="160"/>
      <c r="C54" s="8" t="str">
        <f>'Threat Modeling'!E$28</f>
        <v>Unlikely</v>
      </c>
      <c r="D54" s="8">
        <f t="shared" si="0"/>
        <v>40</v>
      </c>
      <c r="E54" s="8" t="str">
        <f>'Control Assessment'!C61</f>
        <v>A discovery process is in place to identify Privileged Identities not created, authorized and protected, as per the Privileged Identity Standard.</v>
      </c>
      <c r="F54" s="8" t="str">
        <f>'Control Assessment'!E61</f>
        <v>Effective</v>
      </c>
      <c r="G54" s="8">
        <f t="shared" si="4"/>
        <v>0</v>
      </c>
      <c r="H54" s="8">
        <f t="shared" si="2"/>
        <v>0</v>
      </c>
      <c r="I54" s="8" t="str">
        <f t="shared" si="3"/>
        <v/>
      </c>
    </row>
    <row r="55" spans="2:9" ht="15" customHeight="1" x14ac:dyDescent="0.35">
      <c r="B55" s="160"/>
      <c r="C55" s="8" t="str">
        <f>'Threat Modeling'!E$28</f>
        <v>Unlikely</v>
      </c>
      <c r="D55" s="8">
        <f t="shared" si="0"/>
        <v>40</v>
      </c>
      <c r="E55" s="8" t="str">
        <f>'Control Assessment'!C62</f>
        <v xml:space="preserve">A User Recertification process exists in which user access is reviewed at least on a yearly basis and recertified by an appropriate authority to confirm that the access is aligned with the user's current job functions and that segregation of duties is maintained. </v>
      </c>
      <c r="F55" s="8" t="str">
        <f>'Control Assessment'!E62</f>
        <v>Effective</v>
      </c>
      <c r="G55" s="8">
        <f t="shared" si="4"/>
        <v>0</v>
      </c>
      <c r="H55" s="8">
        <f t="shared" si="2"/>
        <v>0</v>
      </c>
      <c r="I55" s="8" t="str">
        <f t="shared" si="3"/>
        <v/>
      </c>
    </row>
    <row r="56" spans="2:9" ht="15" customHeight="1" x14ac:dyDescent="0.35">
      <c r="B56" s="160"/>
      <c r="C56" s="8" t="str">
        <f>'Threat Modeling'!E$28</f>
        <v>Unlikely</v>
      </c>
      <c r="D56" s="8">
        <f t="shared" si="0"/>
        <v>40</v>
      </c>
      <c r="E56" s="8" t="str">
        <f>'Control Assessment'!C63</f>
        <v>Passwords of user IDs are changed regulary</v>
      </c>
      <c r="F56" s="8" t="str">
        <f>'Control Assessment'!E63</f>
        <v>Effective</v>
      </c>
      <c r="G56" s="8">
        <f t="shared" ref="G56:G77" si="5">IF(F56="Ineffective",1,0)</f>
        <v>0</v>
      </c>
      <c r="H56" s="8">
        <f t="shared" si="2"/>
        <v>0</v>
      </c>
      <c r="I56" s="8" t="str">
        <f t="shared" si="3"/>
        <v/>
      </c>
    </row>
    <row r="57" spans="2:9" ht="15" customHeight="1" x14ac:dyDescent="0.35">
      <c r="B57" s="160"/>
      <c r="C57" s="8" t="str">
        <f>'Threat Modeling'!E$28</f>
        <v>Unlikely</v>
      </c>
      <c r="D57" s="8">
        <f t="shared" si="0"/>
        <v>40</v>
      </c>
      <c r="E57" s="8" t="str">
        <f>'Control Assessment'!C64</f>
        <v>All user IDs of  terminated users must be removed from the system within seven (7) days from the last working day.</v>
      </c>
      <c r="F57" s="8" t="str">
        <f>'Control Assessment'!E64</f>
        <v>Effective</v>
      </c>
      <c r="G57" s="8">
        <f t="shared" si="5"/>
        <v>0</v>
      </c>
      <c r="H57" s="8">
        <f t="shared" si="2"/>
        <v>0</v>
      </c>
      <c r="I57" s="8" t="str">
        <f t="shared" si="3"/>
        <v/>
      </c>
    </row>
    <row r="58" spans="2:9" ht="15" customHeight="1" x14ac:dyDescent="0.35">
      <c r="B58" s="160"/>
      <c r="C58" s="8" t="str">
        <f>'Threat Modeling'!E$28</f>
        <v>Unlikely</v>
      </c>
      <c r="D58" s="8">
        <f t="shared" si="0"/>
        <v>40</v>
      </c>
      <c r="E58" s="8" t="str">
        <f>'Control Assessment'!C65</f>
        <v>Passwords must not be written down, hardcoded in clear text in any code, scripts or configuration files.</v>
      </c>
      <c r="F58" s="8" t="str">
        <f>'Control Assessment'!E65</f>
        <v>Effective</v>
      </c>
      <c r="G58" s="8">
        <f t="shared" si="5"/>
        <v>0</v>
      </c>
      <c r="H58" s="8">
        <f t="shared" si="2"/>
        <v>0</v>
      </c>
      <c r="I58" s="8" t="str">
        <f t="shared" si="3"/>
        <v/>
      </c>
    </row>
    <row r="59" spans="2:9" ht="15" customHeight="1" x14ac:dyDescent="0.35">
      <c r="B59" s="160"/>
      <c r="C59" s="8" t="str">
        <f>'Threat Modeling'!E$28</f>
        <v>Unlikely</v>
      </c>
      <c r="D59" s="8">
        <f t="shared" si="0"/>
        <v>40</v>
      </c>
      <c r="E59" s="8" t="str">
        <f>'Control Assessment'!C66</f>
        <v>All API traffic should be encrypted using TLS</v>
      </c>
      <c r="F59" s="8" t="str">
        <f>'Control Assessment'!E66</f>
        <v>Effective</v>
      </c>
      <c r="G59" s="8">
        <f t="shared" si="5"/>
        <v>0</v>
      </c>
      <c r="H59" s="8">
        <f t="shared" si="2"/>
        <v>0</v>
      </c>
      <c r="I59" s="8" t="str">
        <f t="shared" si="3"/>
        <v/>
      </c>
    </row>
    <row r="60" spans="2:9" ht="15" customHeight="1" x14ac:dyDescent="0.35">
      <c r="B60" s="160"/>
      <c r="C60" s="8" t="str">
        <f>'Threat Modeling'!E$28</f>
        <v>Unlikely</v>
      </c>
      <c r="D60" s="8">
        <f t="shared" si="0"/>
        <v>40</v>
      </c>
      <c r="E60" s="8" t="str">
        <f>'Control Assessment'!C67</f>
        <v>The application must define a reasonable rate limit for each user depending on business requirement and drop any request which exceeds the limit</v>
      </c>
      <c r="F60" s="8" t="str">
        <f>'Control Assessment'!E67</f>
        <v>Effective</v>
      </c>
      <c r="G60" s="8">
        <f t="shared" si="5"/>
        <v>0</v>
      </c>
      <c r="H60" s="8">
        <f t="shared" si="2"/>
        <v>0</v>
      </c>
      <c r="I60" s="8" t="str">
        <f t="shared" si="3"/>
        <v/>
      </c>
    </row>
    <row r="61" spans="2:9" ht="15" customHeight="1" x14ac:dyDescent="0.35">
      <c r="B61" s="160"/>
      <c r="C61" s="8" t="str">
        <f>'Threat Modeling'!E$28</f>
        <v>Unlikely</v>
      </c>
      <c r="D61" s="8">
        <f t="shared" si="0"/>
        <v>40</v>
      </c>
      <c r="E61" s="8" t="str">
        <f>'Control Assessment'!C68</f>
        <v xml:space="preserve">For User to machine communication, the application must mandatorily generate an Access token and optionally a Refresh token on authentication. An Access token is sufficient for machine to machine communication. </v>
      </c>
      <c r="F61" s="8" t="str">
        <f>'Control Assessment'!E68</f>
        <v>Effective</v>
      </c>
      <c r="G61" s="8">
        <f t="shared" si="5"/>
        <v>0</v>
      </c>
      <c r="H61" s="8">
        <f t="shared" si="2"/>
        <v>0</v>
      </c>
      <c r="I61" s="8" t="str">
        <f t="shared" si="3"/>
        <v/>
      </c>
    </row>
    <row r="62" spans="2:9" ht="15" customHeight="1" x14ac:dyDescent="0.35">
      <c r="B62" s="160"/>
      <c r="C62" s="8" t="str">
        <f>'Threat Modeling'!E$28</f>
        <v>Unlikely</v>
      </c>
      <c r="D62" s="8">
        <f t="shared" si="0"/>
        <v>40</v>
      </c>
      <c r="E62" s="8" t="str">
        <f>'Control Assessment'!C69</f>
        <v xml:space="preserve">The application must treat the Access token as a session identifier. All standards relevant to Session IDs are applicable to access tokens </v>
      </c>
      <c r="F62" s="8" t="str">
        <f>'Control Assessment'!E69</f>
        <v>Effective</v>
      </c>
      <c r="G62" s="8">
        <f t="shared" si="5"/>
        <v>0</v>
      </c>
      <c r="H62" s="8">
        <f t="shared" si="2"/>
        <v>0</v>
      </c>
      <c r="I62" s="8" t="str">
        <f t="shared" si="3"/>
        <v/>
      </c>
    </row>
    <row r="63" spans="2:9" ht="15" customHeight="1" x14ac:dyDescent="0.35">
      <c r="B63" s="160"/>
      <c r="C63" s="8" t="str">
        <f>'Threat Modeling'!E$28</f>
        <v>Unlikely</v>
      </c>
      <c r="D63" s="8">
        <f t="shared" si="0"/>
        <v>40</v>
      </c>
      <c r="E63" s="8" t="str">
        <f>'Control Assessment'!C70</f>
        <v>Refresh token must expire after no longer than 1 day of inactivity.</v>
      </c>
      <c r="F63" s="8" t="str">
        <f>'Control Assessment'!E70</f>
        <v>Effective</v>
      </c>
      <c r="G63" s="8">
        <f t="shared" si="5"/>
        <v>0</v>
      </c>
      <c r="H63" s="8">
        <f t="shared" si="2"/>
        <v>0</v>
      </c>
      <c r="I63" s="8" t="str">
        <f t="shared" si="3"/>
        <v/>
      </c>
    </row>
    <row r="64" spans="2:9" ht="15" customHeight="1" x14ac:dyDescent="0.35">
      <c r="B64" s="160"/>
      <c r="C64" s="8" t="str">
        <f>'Threat Modeling'!E$28</f>
        <v>Unlikely</v>
      </c>
      <c r="D64" s="8">
        <f t="shared" si="0"/>
        <v>40</v>
      </c>
      <c r="E64" s="8" t="str">
        <f>'Control Assessment'!C71</f>
        <v>Refresh token must be securely stored on client devices (e.g.: iOS keychain) in a manner than other malicious apps cannot access them</v>
      </c>
      <c r="F64" s="8" t="str">
        <f>'Control Assessment'!E71</f>
        <v>Effective</v>
      </c>
      <c r="G64" s="8">
        <f t="shared" si="5"/>
        <v>0</v>
      </c>
      <c r="H64" s="8">
        <f t="shared" si="2"/>
        <v>0</v>
      </c>
      <c r="I64" s="8" t="str">
        <f t="shared" si="3"/>
        <v/>
      </c>
    </row>
    <row r="65" spans="2:9" ht="15" customHeight="1" x14ac:dyDescent="0.35">
      <c r="B65" s="160"/>
      <c r="C65" s="8" t="str">
        <f>'Threat Modeling'!E$28</f>
        <v>Unlikely</v>
      </c>
      <c r="D65" s="8">
        <f t="shared" si="0"/>
        <v>40</v>
      </c>
      <c r="E65" s="8" t="str">
        <f>'Control Assessment'!C72</f>
        <v>The application must use Proof Key for Code Exchange (PKCE) to securely transmit Refresh tokens to the server.</v>
      </c>
      <c r="F65" s="8" t="str">
        <f>'Control Assessment'!E72</f>
        <v>Effective</v>
      </c>
      <c r="G65" s="8">
        <f t="shared" si="5"/>
        <v>0</v>
      </c>
      <c r="H65" s="8">
        <f t="shared" si="2"/>
        <v>0</v>
      </c>
      <c r="I65" s="8" t="str">
        <f t="shared" si="3"/>
        <v/>
      </c>
    </row>
    <row r="66" spans="2:9" ht="15" customHeight="1" x14ac:dyDescent="0.35">
      <c r="B66" s="161"/>
      <c r="C66" s="8" t="str">
        <f>'Threat Modeling'!E$28</f>
        <v>Unlikely</v>
      </c>
      <c r="D66" s="8">
        <f t="shared" si="0"/>
        <v>40</v>
      </c>
      <c r="E66" s="8" t="str">
        <f>'Control Assessment'!C73</f>
        <v>API logging must follow the requirements as stipulated in ITSR.034 (section 5.2).</v>
      </c>
      <c r="F66" s="8" t="str">
        <f>'Control Assessment'!E73</f>
        <v>Effective</v>
      </c>
      <c r="G66" s="8">
        <f t="shared" si="5"/>
        <v>0</v>
      </c>
      <c r="H66" s="8">
        <f t="shared" si="2"/>
        <v>0</v>
      </c>
      <c r="I66" s="8" t="str">
        <f t="shared" si="3"/>
        <v/>
      </c>
    </row>
    <row r="67" spans="2:9" ht="15" customHeight="1" x14ac:dyDescent="0.35">
      <c r="B67" s="159" t="s">
        <v>69</v>
      </c>
      <c r="C67" s="8" t="str">
        <f>'Threat Modeling'!E$35</f>
        <v>Rare</v>
      </c>
      <c r="D67" s="8">
        <f t="shared" si="0"/>
        <v>30</v>
      </c>
      <c r="E67" s="8" t="str">
        <f>'Control Assessment'!C75</f>
        <v>Corporate IT Policies/standards/guidelines/procedures are documented and maintained to provide guidance and structure for managing Technology Infrastructure, facilities, hardware, software, information and services.</v>
      </c>
      <c r="F67" s="8" t="str">
        <f>'Control Assessment'!E75</f>
        <v>Effective</v>
      </c>
      <c r="G67" s="8">
        <f t="shared" si="5"/>
        <v>0</v>
      </c>
      <c r="H67" s="8">
        <f t="shared" si="2"/>
        <v>0</v>
      </c>
      <c r="I67" s="8" t="str">
        <f t="shared" si="3"/>
        <v/>
      </c>
    </row>
    <row r="68" spans="2:9" ht="15" customHeight="1" x14ac:dyDescent="0.35">
      <c r="B68" s="160"/>
      <c r="C68" s="8" t="str">
        <f>'Threat Modeling'!E$35</f>
        <v>Rare</v>
      </c>
      <c r="D68" s="8">
        <f t="shared" si="0"/>
        <v>30</v>
      </c>
      <c r="E68" s="8" t="str">
        <f>'Control Assessment'!C76</f>
        <v>Corporate IT Policies/standards/guidelines/procedures are timely reviewed, updated and endorsed in Technology Risk Forum and announced through agreed channel to IT users.</v>
      </c>
      <c r="F68" s="8" t="str">
        <f>'Control Assessment'!E76</f>
        <v>Effective</v>
      </c>
      <c r="G68" s="8">
        <f t="shared" si="5"/>
        <v>0</v>
      </c>
      <c r="H68" s="8">
        <f t="shared" si="2"/>
        <v>0</v>
      </c>
      <c r="I68" s="8" t="str">
        <f t="shared" si="3"/>
        <v/>
      </c>
    </row>
    <row r="69" spans="2:9" ht="15" customHeight="1" x14ac:dyDescent="0.35">
      <c r="B69" s="160"/>
      <c r="C69" s="8" t="str">
        <f>'Threat Modeling'!E$35</f>
        <v>Rare</v>
      </c>
      <c r="D69" s="8">
        <f t="shared" si="0"/>
        <v>30</v>
      </c>
      <c r="E69" s="8" t="str">
        <f>'Control Assessment'!C77</f>
        <v xml:space="preserve">All AIA Staffs are provided security awareness training on a regular basis (at least annually). Where required contractors and 3rd parties are provided with training. </v>
      </c>
      <c r="F69" s="8" t="str">
        <f>'Control Assessment'!E77</f>
        <v>Effective</v>
      </c>
      <c r="G69" s="8">
        <f t="shared" si="5"/>
        <v>0</v>
      </c>
      <c r="H69" s="8">
        <f t="shared" si="2"/>
        <v>0</v>
      </c>
      <c r="I69" s="8" t="str">
        <f t="shared" si="3"/>
        <v/>
      </c>
    </row>
    <row r="70" spans="2:9" ht="15" customHeight="1" x14ac:dyDescent="0.35">
      <c r="B70" s="160"/>
      <c r="C70" s="8" t="str">
        <f>'Threat Modeling'!E$35</f>
        <v>Rare</v>
      </c>
      <c r="D70" s="8">
        <f t="shared" si="0"/>
        <v>30</v>
      </c>
      <c r="E70" s="8" t="str">
        <f>'Control Assessment'!C78</f>
        <v>An Information &amp; Technology risk management framework is developed and annually reviewed to oversight the Information Security at AIA.</v>
      </c>
      <c r="F70" s="8" t="str">
        <f>'Control Assessment'!E78</f>
        <v>Effective</v>
      </c>
      <c r="G70" s="8">
        <f t="shared" si="5"/>
        <v>0</v>
      </c>
      <c r="H70" s="8">
        <f t="shared" si="2"/>
        <v>0</v>
      </c>
      <c r="I70" s="8" t="str">
        <f t="shared" si="3"/>
        <v/>
      </c>
    </row>
    <row r="71" spans="2:9" ht="15" customHeight="1" x14ac:dyDescent="0.35">
      <c r="B71" s="160"/>
      <c r="C71" s="8" t="str">
        <f>'Threat Modeling'!E$35</f>
        <v>Rare</v>
      </c>
      <c r="D71" s="8">
        <f t="shared" ref="D71:D118" si="6">_xlfn.IFS(C71="Highly Likely",100,C71="Likely",80,C71="Possible",60, C71="Unlikely",40, C71="Rare", 30)</f>
        <v>30</v>
      </c>
      <c r="E71" s="8" t="str">
        <f>'Control Assessment'!C79</f>
        <v>A standard Information &amp; Technology Risk and Control Library (Matrix) is maintained and reviewed annually, to ensure new risks that are identified from the changes of the business and technology environments and new controls developed to address the risks.</v>
      </c>
      <c r="F71" s="8" t="str">
        <f>'Control Assessment'!E79</f>
        <v>Effective</v>
      </c>
      <c r="G71" s="8">
        <f t="shared" si="5"/>
        <v>0</v>
      </c>
      <c r="H71" s="8">
        <f t="shared" ref="H71:H118" si="7">D$3*D71*G71</f>
        <v>0</v>
      </c>
      <c r="I71" s="8" t="str">
        <f t="shared" ref="I71:I118" si="8">_xlfn.IFS(H71&gt;5999,"Critical", AND(H71&gt;2999, H71&lt;4801),"High", AND(H71&gt;1999, H71&lt;2801),"Medium", AND(H71&gt;749, H71&lt;1801),"Low", H71=0,"")</f>
        <v/>
      </c>
    </row>
    <row r="72" spans="2:9" ht="15" customHeight="1" x14ac:dyDescent="0.35">
      <c r="B72" s="160"/>
      <c r="C72" s="8" t="str">
        <f>'Threat Modeling'!E$35</f>
        <v>Rare</v>
      </c>
      <c r="D72" s="8">
        <f t="shared" si="6"/>
        <v>30</v>
      </c>
      <c r="E72" s="8" t="str">
        <f>'Control Assessment'!C80</f>
        <v>Information &amp; Technology Internal controls are evaluated on a periodic basis to attest to their effectiveness in a risk based approach.</v>
      </c>
      <c r="F72" s="8" t="str">
        <f>'Control Assessment'!E80</f>
        <v>Effective</v>
      </c>
      <c r="G72" s="8">
        <f t="shared" si="5"/>
        <v>0</v>
      </c>
      <c r="H72" s="8">
        <f t="shared" si="7"/>
        <v>0</v>
      </c>
      <c r="I72" s="8" t="str">
        <f t="shared" si="8"/>
        <v/>
      </c>
    </row>
    <row r="73" spans="2:9" ht="15" customHeight="1" x14ac:dyDescent="0.35">
      <c r="B73" s="160"/>
      <c r="C73" s="8" t="str">
        <f>'Threat Modeling'!E$35</f>
        <v>Rare</v>
      </c>
      <c r="D73" s="8">
        <f t="shared" si="6"/>
        <v>30</v>
      </c>
      <c r="E73" s="8" t="str">
        <f>'Control Assessment'!C81</f>
        <v xml:space="preserve">Deviation from IT policies/standards and identified risks and associated control weaknesses are filed and evaluated through the TIM (Technology Issue Management) process. 
Compensating controls or and remediation actions for non-compliance as applicable are stated in the request forms. Remediation actions, if applicable, are performed according to the approved plan and schedule. </v>
      </c>
      <c r="F73" s="8" t="str">
        <f>'Control Assessment'!E81</f>
        <v>Effective</v>
      </c>
      <c r="G73" s="8">
        <f t="shared" si="5"/>
        <v>0</v>
      </c>
      <c r="H73" s="8">
        <f t="shared" si="7"/>
        <v>0</v>
      </c>
      <c r="I73" s="8" t="str">
        <f t="shared" si="8"/>
        <v/>
      </c>
    </row>
    <row r="74" spans="2:9" ht="15" customHeight="1" x14ac:dyDescent="0.35">
      <c r="B74" s="160"/>
      <c r="C74" s="8" t="str">
        <f>'Threat Modeling'!E$35</f>
        <v>Rare</v>
      </c>
      <c r="D74" s="8">
        <f t="shared" si="6"/>
        <v>30</v>
      </c>
      <c r="E74" s="8" t="str">
        <f>'Control Assessment'!C82</f>
        <v>The IT Strategy is developed based on Business strategic requirements.  IT Strategy is discussed with senior business management, BU IT management and endorsed by the executive management committee. (IT-PG-LR001-LC101)</v>
      </c>
      <c r="F74" s="8" t="str">
        <f>'Control Assessment'!E82</f>
        <v>Effective</v>
      </c>
      <c r="G74" s="8">
        <f t="shared" si="5"/>
        <v>0</v>
      </c>
      <c r="H74" s="8">
        <f t="shared" si="7"/>
        <v>0</v>
      </c>
      <c r="I74" s="8" t="str">
        <f t="shared" si="8"/>
        <v/>
      </c>
    </row>
    <row r="75" spans="2:9" ht="15" customHeight="1" x14ac:dyDescent="0.35">
      <c r="B75" s="160"/>
      <c r="C75" s="8" t="str">
        <f>'Threat Modeling'!E$35</f>
        <v>Rare</v>
      </c>
      <c r="D75" s="8">
        <f t="shared" si="6"/>
        <v>30</v>
      </c>
      <c r="E75" s="8" t="str">
        <f>'Control Assessment'!C83</f>
        <v>IT priorities, resource allocations, key projects and service levels are reviewed by BU IT management to ensure they are aligned with business requirements and IT plan. (IT-PG-LR001-LC103)</v>
      </c>
      <c r="F75" s="8" t="str">
        <f>'Control Assessment'!E83</f>
        <v>Effective</v>
      </c>
      <c r="G75" s="8">
        <f t="shared" si="5"/>
        <v>0</v>
      </c>
      <c r="H75" s="8">
        <f t="shared" si="7"/>
        <v>0</v>
      </c>
      <c r="I75" s="8" t="str">
        <f t="shared" si="8"/>
        <v/>
      </c>
    </row>
    <row r="76" spans="2:9" ht="15" customHeight="1" x14ac:dyDescent="0.35">
      <c r="B76" s="160"/>
      <c r="C76" s="8" t="str">
        <f>'Threat Modeling'!E$35</f>
        <v>Rare</v>
      </c>
      <c r="D76" s="8">
        <f t="shared" si="6"/>
        <v>30</v>
      </c>
      <c r="E76" s="8" t="str">
        <f>'Control Assessment'!C84</f>
        <v>Business cases/projects with significant investment on technology-enabled solutions are approved by BU management and Group Technology via the Technology Building Permit Process for appropriateness and viability. (IT-PG-LR001-LC104)</v>
      </c>
      <c r="F76" s="8" t="str">
        <f>'Control Assessment'!E84</f>
        <v>Effective</v>
      </c>
      <c r="G76" s="8">
        <f t="shared" si="5"/>
        <v>0</v>
      </c>
      <c r="H76" s="8">
        <f t="shared" si="7"/>
        <v>0</v>
      </c>
      <c r="I76" s="8" t="str">
        <f t="shared" si="8"/>
        <v/>
      </c>
    </row>
    <row r="77" spans="2:9" ht="15" customHeight="1" x14ac:dyDescent="0.35">
      <c r="B77" s="161"/>
      <c r="C77" s="8" t="str">
        <f>'Threat Modeling'!E$35</f>
        <v>Rare</v>
      </c>
      <c r="D77" s="8">
        <f t="shared" si="6"/>
        <v>30</v>
      </c>
      <c r="E77" s="8" t="str">
        <f>'Control Assessment'!C85</f>
        <v xml:space="preserve">Corporate IT Policies/standards/guidelines/procedures should be communicated to all relevant staff and contractors/3rd parties where applicable. </v>
      </c>
      <c r="F77" s="8" t="str">
        <f>'Control Assessment'!E85</f>
        <v>Effective</v>
      </c>
      <c r="G77" s="8">
        <f t="shared" si="5"/>
        <v>0</v>
      </c>
      <c r="H77" s="8">
        <f t="shared" si="7"/>
        <v>0</v>
      </c>
      <c r="I77" s="8" t="str">
        <f t="shared" si="8"/>
        <v/>
      </c>
    </row>
    <row r="78" spans="2:9" ht="15" customHeight="1" x14ac:dyDescent="0.35">
      <c r="B78" s="159" t="s">
        <v>70</v>
      </c>
      <c r="C78" s="8" t="str">
        <f>'Threat Modeling'!E$42</f>
        <v>Unlikely</v>
      </c>
      <c r="D78" s="8">
        <f t="shared" si="6"/>
        <v>40</v>
      </c>
      <c r="E78" s="8" t="str">
        <f>'Control Assessment'!C90</f>
        <v>The Solution certified to CSA STAR level 2 or above</v>
      </c>
      <c r="F78" s="8" t="str">
        <f>'Control Assessment'!E90</f>
        <v>Effective</v>
      </c>
      <c r="G78" s="8">
        <f t="shared" si="1"/>
        <v>0</v>
      </c>
      <c r="H78" s="8">
        <f t="shared" si="7"/>
        <v>0</v>
      </c>
      <c r="I78" s="8" t="str">
        <f t="shared" si="8"/>
        <v/>
      </c>
    </row>
    <row r="79" spans="2:9" ht="15" customHeight="1" x14ac:dyDescent="0.35">
      <c r="B79" s="160"/>
      <c r="C79" s="8" t="str">
        <f>'Threat Modeling'!E$42</f>
        <v>Unlikely</v>
      </c>
      <c r="D79" s="8">
        <f t="shared" si="6"/>
        <v>40</v>
      </c>
      <c r="E79" s="8" t="str">
        <f>'Control Assessment'!C91</f>
        <v>Annual provision of an SOC 2 type 2 report, covering all the operations processes used to manage the IaaS/PaaS/SaaS platform.</v>
      </c>
      <c r="F79" s="8" t="str">
        <f>'Control Assessment'!E91</f>
        <v>Effective</v>
      </c>
      <c r="G79" s="8">
        <f t="shared" si="1"/>
        <v>0</v>
      </c>
      <c r="H79" s="8">
        <f t="shared" si="7"/>
        <v>0</v>
      </c>
      <c r="I79" s="8" t="str">
        <f t="shared" si="8"/>
        <v/>
      </c>
    </row>
    <row r="80" spans="2:9" ht="15" customHeight="1" x14ac:dyDescent="0.35">
      <c r="B80" s="160"/>
      <c r="C80" s="8" t="str">
        <f>'Threat Modeling'!E$42</f>
        <v>Unlikely</v>
      </c>
      <c r="D80" s="8">
        <f t="shared" si="6"/>
        <v>40</v>
      </c>
      <c r="E80" s="8" t="str">
        <f>'Control Assessment'!C92</f>
        <v xml:space="preserve">Provision of other internationally recognized security certificates or compliance reports, e.g. ISO27k, FedRAMP, MTCS, etc.
</v>
      </c>
      <c r="F80" s="8" t="str">
        <f>'Control Assessment'!E92</f>
        <v>Effective</v>
      </c>
      <c r="G80" s="8">
        <f t="shared" ref="G80:G98" si="9">IF(F80="Ineffective",1,0)</f>
        <v>0</v>
      </c>
      <c r="H80" s="8">
        <f t="shared" si="7"/>
        <v>0</v>
      </c>
      <c r="I80" s="8" t="str">
        <f t="shared" si="8"/>
        <v/>
      </c>
    </row>
    <row r="81" spans="2:9" ht="15" customHeight="1" x14ac:dyDescent="0.35">
      <c r="B81" s="160"/>
      <c r="C81" s="8" t="str">
        <f>'Threat Modeling'!E$42</f>
        <v>Unlikely</v>
      </c>
      <c r="D81" s="8">
        <f t="shared" si="6"/>
        <v>40</v>
      </c>
      <c r="E81" s="8" t="str">
        <f>'Control Assessment'!C94</f>
        <v>Cloud network security settings (e.g. network perimeter &amp; segregation concerning VNet, subnet, public/private peering, etc.) comply with AIA network security requirements.</v>
      </c>
      <c r="F81" s="8" t="str">
        <f>'Control Assessment'!E94</f>
        <v>Effective</v>
      </c>
      <c r="G81" s="8">
        <f t="shared" si="9"/>
        <v>0</v>
      </c>
      <c r="H81" s="8">
        <f t="shared" si="7"/>
        <v>0</v>
      </c>
      <c r="I81" s="8" t="str">
        <f t="shared" si="8"/>
        <v/>
      </c>
    </row>
    <row r="82" spans="2:9" ht="15" customHeight="1" x14ac:dyDescent="0.35">
      <c r="B82" s="160"/>
      <c r="C82" s="8" t="str">
        <f>'Threat Modeling'!E$42</f>
        <v>Unlikely</v>
      </c>
      <c r="D82" s="8">
        <f t="shared" si="6"/>
        <v>40</v>
      </c>
      <c r="E82" t="str">
        <f>'Control Assessment'!C95</f>
        <v>The subscription has the inbound firewall already setup and operational.</v>
      </c>
      <c r="F82" s="8" t="str">
        <f>'Control Assessment'!E95</f>
        <v>Effective</v>
      </c>
      <c r="G82" s="8">
        <f t="shared" si="9"/>
        <v>0</v>
      </c>
      <c r="H82" s="8">
        <f t="shared" si="7"/>
        <v>0</v>
      </c>
      <c r="I82" s="8" t="str">
        <f t="shared" si="8"/>
        <v/>
      </c>
    </row>
    <row r="83" spans="2:9" ht="15" customHeight="1" x14ac:dyDescent="0.35">
      <c r="B83" s="160"/>
      <c r="C83" s="8" t="str">
        <f>'Threat Modeling'!E$42</f>
        <v>Unlikely</v>
      </c>
      <c r="D83" s="8">
        <f t="shared" si="6"/>
        <v>40</v>
      </c>
      <c r="E83" s="108" t="str">
        <f>'Control Assessment'!C96</f>
        <v>The virtual machines are built using the AIA provided SOEs.</v>
      </c>
      <c r="F83" s="8" t="str">
        <f>'Control Assessment'!E96</f>
        <v>Effective</v>
      </c>
      <c r="G83" s="8">
        <f t="shared" si="9"/>
        <v>0</v>
      </c>
      <c r="H83" s="8">
        <f t="shared" si="7"/>
        <v>0</v>
      </c>
      <c r="I83" s="8" t="str">
        <f t="shared" si="8"/>
        <v/>
      </c>
    </row>
    <row r="84" spans="2:9" ht="15" customHeight="1" x14ac:dyDescent="0.35">
      <c r="B84" s="160"/>
      <c r="C84" s="8" t="str">
        <f>'Threat Modeling'!E$42</f>
        <v>Unlikely</v>
      </c>
      <c r="D84" s="8">
        <f t="shared" si="6"/>
        <v>40</v>
      </c>
      <c r="E84" s="109" t="str">
        <f>'Control Assessment'!C97</f>
        <v>No direct RDP/SSH access to VMs within the subscription. All such access pass through a jumphost accessible only from the AIA Corp network</v>
      </c>
      <c r="F84" s="8" t="str">
        <f>'Control Assessment'!E97</f>
        <v>Effective</v>
      </c>
      <c r="G84" s="8">
        <f t="shared" si="9"/>
        <v>0</v>
      </c>
      <c r="H84" s="8">
        <f t="shared" si="7"/>
        <v>0</v>
      </c>
      <c r="I84" s="8" t="str">
        <f t="shared" si="8"/>
        <v/>
      </c>
    </row>
    <row r="85" spans="2:9" ht="15" customHeight="1" x14ac:dyDescent="0.35">
      <c r="B85" s="160"/>
      <c r="C85" s="8" t="str">
        <f>'Threat Modeling'!E$42</f>
        <v>Unlikely</v>
      </c>
      <c r="D85" s="8">
        <f t="shared" si="6"/>
        <v>40</v>
      </c>
      <c r="E85" s="108" t="str">
        <f>'Control Assessment'!C98</f>
        <v>Patch management process in place, for all Supplier managed components, to ensure that patches are applied in a timely manner, with all Critical Security patches applied within a maximum of 30 days unless otherwise agreed.</v>
      </c>
      <c r="F85" s="8" t="str">
        <f>'Control Assessment'!E98</f>
        <v>Effective</v>
      </c>
      <c r="G85" s="8">
        <f t="shared" si="9"/>
        <v>0</v>
      </c>
      <c r="H85" s="8">
        <f t="shared" si="7"/>
        <v>0</v>
      </c>
      <c r="I85" s="8" t="str">
        <f t="shared" si="8"/>
        <v/>
      </c>
    </row>
    <row r="86" spans="2:9" ht="15" customHeight="1" x14ac:dyDescent="0.35">
      <c r="B86" s="160"/>
      <c r="C86" s="8" t="str">
        <f>'Threat Modeling'!E$42</f>
        <v>Unlikely</v>
      </c>
      <c r="D86" s="8">
        <f t="shared" si="6"/>
        <v>40</v>
      </c>
      <c r="E86" s="8" t="str">
        <f>'Control Assessment'!C100</f>
        <v xml:space="preserve">An inventory of IT components for each system must be maintained. </v>
      </c>
      <c r="F86" s="8" t="str">
        <f>'Control Assessment'!E100</f>
        <v>Effective</v>
      </c>
      <c r="G86" s="8">
        <f t="shared" si="9"/>
        <v>0</v>
      </c>
      <c r="H86" s="8">
        <f t="shared" si="7"/>
        <v>0</v>
      </c>
      <c r="I86" s="8" t="str">
        <f t="shared" si="8"/>
        <v/>
      </c>
    </row>
    <row r="87" spans="2:9" ht="15" customHeight="1" x14ac:dyDescent="0.35">
      <c r="B87" s="160"/>
      <c r="C87" s="8" t="str">
        <f>'Threat Modeling'!E$42</f>
        <v>Unlikely</v>
      </c>
      <c r="D87" s="8">
        <f t="shared" si="6"/>
        <v>40</v>
      </c>
      <c r="E87" s="108" t="str">
        <f>'Control Assessment'!C102</f>
        <v>All access to VMs, portal, applications are in line with the AIA RBAC model. No local IDs are used to provide access to any of the components.</v>
      </c>
      <c r="F87" s="8" t="str">
        <f>'Control Assessment'!E102</f>
        <v>Effective</v>
      </c>
      <c r="G87" s="8">
        <f t="shared" si="9"/>
        <v>0</v>
      </c>
      <c r="H87" s="8">
        <f t="shared" si="7"/>
        <v>0</v>
      </c>
      <c r="I87" s="8" t="str">
        <f t="shared" si="8"/>
        <v/>
      </c>
    </row>
    <row r="88" spans="2:9" ht="15" customHeight="1" x14ac:dyDescent="0.35">
      <c r="B88" s="160"/>
      <c r="C88" s="8" t="str">
        <f>'Threat Modeling'!E$42</f>
        <v>Unlikely</v>
      </c>
      <c r="D88" s="8">
        <f t="shared" si="6"/>
        <v>40</v>
      </c>
      <c r="E88" s="108" t="str">
        <f>'Control Assessment'!C103</f>
        <v>Integration capability with AIA Single-sign-on &amp; Two-factor-authentication facilities</v>
      </c>
      <c r="F88" s="8" t="str">
        <f>'Control Assessment'!E103</f>
        <v>Effective</v>
      </c>
      <c r="G88" s="8">
        <f t="shared" si="9"/>
        <v>0</v>
      </c>
      <c r="H88" s="8">
        <f t="shared" si="7"/>
        <v>0</v>
      </c>
      <c r="I88" s="8" t="str">
        <f t="shared" si="8"/>
        <v/>
      </c>
    </row>
    <row r="89" spans="2:9" ht="15" customHeight="1" x14ac:dyDescent="0.35">
      <c r="B89" s="160"/>
      <c r="C89" s="8" t="str">
        <f>'Threat Modeling'!E$42</f>
        <v>Unlikely</v>
      </c>
      <c r="D89" s="8">
        <f t="shared" si="6"/>
        <v>40</v>
      </c>
      <c r="E89" s="108" t="str">
        <f>'Control Assessment'!C104</f>
        <v xml:space="preserve">Integration capablility with AIA password management solution (CyberArk)
</v>
      </c>
      <c r="F89" s="8" t="str">
        <f>'Control Assessment'!E104</f>
        <v>Effective</v>
      </c>
      <c r="G89" s="8">
        <f t="shared" si="9"/>
        <v>0</v>
      </c>
      <c r="H89" s="8">
        <f t="shared" si="7"/>
        <v>0</v>
      </c>
      <c r="I89" s="8" t="str">
        <f t="shared" si="8"/>
        <v/>
      </c>
    </row>
    <row r="90" spans="2:9" ht="15" customHeight="1" x14ac:dyDescent="0.35">
      <c r="B90" s="160"/>
      <c r="C90" s="8" t="str">
        <f>'Threat Modeling'!E$42</f>
        <v>Unlikely</v>
      </c>
      <c r="D90" s="8">
        <f t="shared" si="6"/>
        <v>40</v>
      </c>
      <c r="E90" s="8" t="str">
        <f>'Control Assessment'!C106</f>
        <v xml:space="preserve">Log and store system events in the AIA approved SIEM solution with alert monitoring capability.
</v>
      </c>
      <c r="F90" s="8" t="str">
        <f>'Control Assessment'!E106</f>
        <v>Effective</v>
      </c>
      <c r="G90" s="8">
        <f t="shared" si="9"/>
        <v>0</v>
      </c>
      <c r="H90" s="8">
        <f t="shared" si="7"/>
        <v>0</v>
      </c>
      <c r="I90" s="8" t="str">
        <f t="shared" si="8"/>
        <v/>
      </c>
    </row>
    <row r="91" spans="2:9" ht="15" customHeight="1" x14ac:dyDescent="0.35">
      <c r="B91" s="160"/>
      <c r="C91" s="8" t="str">
        <f>'Threat Modeling'!E$42</f>
        <v>Unlikely</v>
      </c>
      <c r="D91" s="8">
        <f t="shared" si="6"/>
        <v>40</v>
      </c>
      <c r="E91" s="8" t="str">
        <f>'Control Assessment'!C107</f>
        <v xml:space="preserve">The cloud subscription is integrated with Redlock and is monitored by the GTR Cloud Security team.
</v>
      </c>
      <c r="F91" s="8" t="str">
        <f>'Control Assessment'!E107</f>
        <v>Effective</v>
      </c>
      <c r="G91" s="8">
        <f t="shared" si="9"/>
        <v>0</v>
      </c>
      <c r="H91" s="8">
        <f t="shared" si="7"/>
        <v>0</v>
      </c>
      <c r="I91" s="8" t="str">
        <f t="shared" si="8"/>
        <v/>
      </c>
    </row>
    <row r="92" spans="2:9" ht="15" customHeight="1" x14ac:dyDescent="0.35">
      <c r="B92" s="160"/>
      <c r="C92" s="8" t="str">
        <f>'Threat Modeling'!E$42</f>
        <v>Unlikely</v>
      </c>
      <c r="D92" s="8">
        <f t="shared" si="6"/>
        <v>40</v>
      </c>
      <c r="E92" s="8" t="str">
        <f>'Control Assessment'!C109</f>
        <v>Static analysis in place to ensure software or application is developed using secure code standards</v>
      </c>
      <c r="F92" s="8" t="str">
        <f>'Control Assessment'!E109</f>
        <v>Effective</v>
      </c>
      <c r="G92" s="8">
        <f t="shared" si="9"/>
        <v>0</v>
      </c>
      <c r="H92" s="8">
        <f t="shared" si="7"/>
        <v>0</v>
      </c>
      <c r="I92" s="8" t="str">
        <f t="shared" si="8"/>
        <v/>
      </c>
    </row>
    <row r="93" spans="2:9" ht="15" customHeight="1" x14ac:dyDescent="0.35">
      <c r="B93" s="160"/>
      <c r="C93" s="8" t="str">
        <f>'Threat Modeling'!E$42</f>
        <v>Unlikely</v>
      </c>
      <c r="D93" s="8">
        <f t="shared" si="6"/>
        <v>40</v>
      </c>
      <c r="E93" s="108" t="str">
        <f>'Control Assessment'!C111</f>
        <v>Data at rest encryption method must be aligned with AIA standards.</v>
      </c>
      <c r="F93" s="8" t="str">
        <f>'Control Assessment'!E111</f>
        <v>Effective</v>
      </c>
      <c r="G93" s="8">
        <f t="shared" si="9"/>
        <v>0</v>
      </c>
      <c r="H93" s="8">
        <f t="shared" si="7"/>
        <v>0</v>
      </c>
      <c r="I93" s="8" t="str">
        <f t="shared" si="8"/>
        <v/>
      </c>
    </row>
    <row r="94" spans="2:9" ht="15" customHeight="1" x14ac:dyDescent="0.35">
      <c r="B94" s="160"/>
      <c r="C94" s="8" t="str">
        <f>'Threat Modeling'!E$42</f>
        <v>Unlikely</v>
      </c>
      <c r="D94" s="8">
        <f t="shared" si="6"/>
        <v>40</v>
      </c>
      <c r="E94" s="108" t="str">
        <f>'Control Assessment'!C112</f>
        <v>All data transmission is via secured data transfer protocols (Transport Layer Security (TLS v1.1 or above) and encrypted (256-bit encryption at a minimum).</v>
      </c>
      <c r="F94" s="8" t="str">
        <f>'Control Assessment'!E112</f>
        <v>Effective</v>
      </c>
      <c r="G94" s="8">
        <f t="shared" si="9"/>
        <v>0</v>
      </c>
      <c r="H94" s="8">
        <f t="shared" si="7"/>
        <v>0</v>
      </c>
      <c r="I94" s="8" t="str">
        <f t="shared" si="8"/>
        <v/>
      </c>
    </row>
    <row r="95" spans="2:9" ht="15" customHeight="1" x14ac:dyDescent="0.35">
      <c r="B95" s="160"/>
      <c r="C95" s="8" t="str">
        <f>'Threat Modeling'!E$42</f>
        <v>Unlikely</v>
      </c>
      <c r="D95" s="8">
        <f t="shared" si="6"/>
        <v>40</v>
      </c>
      <c r="E95" s="108" t="str">
        <f>'Control Assessment'!C113</f>
        <v>A cryptographic key lifecycle in place including key generation, key storage, key distribution and key destruction.</v>
      </c>
      <c r="F95" s="8" t="str">
        <f>'Control Assessment'!E113</f>
        <v>Effective</v>
      </c>
      <c r="G95" s="8">
        <f t="shared" si="9"/>
        <v>0</v>
      </c>
      <c r="H95" s="8">
        <f t="shared" si="7"/>
        <v>0</v>
      </c>
      <c r="I95" s="8" t="str">
        <f t="shared" si="8"/>
        <v/>
      </c>
    </row>
    <row r="96" spans="2:9" ht="15" customHeight="1" x14ac:dyDescent="0.35">
      <c r="B96" s="160"/>
      <c r="C96" s="8" t="str">
        <f>'Threat Modeling'!E$42</f>
        <v>Unlikely</v>
      </c>
      <c r="D96" s="8">
        <f t="shared" si="6"/>
        <v>40</v>
      </c>
      <c r="E96" s="108" t="str">
        <f>'Control Assessment'!C114</f>
        <v>Cryptographic keys shall be stored inside a Key Management System (KMS) throughout the whole lifecycle (e.g. Azure Key Vault)</v>
      </c>
      <c r="F96" s="8" t="str">
        <f>'Control Assessment'!E114</f>
        <v>Effective</v>
      </c>
      <c r="G96" s="8">
        <f t="shared" si="9"/>
        <v>0</v>
      </c>
      <c r="H96" s="8">
        <f t="shared" si="7"/>
        <v>0</v>
      </c>
      <c r="I96" s="8" t="str">
        <f t="shared" si="8"/>
        <v/>
      </c>
    </row>
    <row r="97" spans="2:9" ht="15" customHeight="1" x14ac:dyDescent="0.35">
      <c r="B97" s="161"/>
      <c r="C97" s="8" t="str">
        <f>'Threat Modeling'!E$42</f>
        <v>Unlikely</v>
      </c>
      <c r="D97" s="8">
        <f t="shared" si="6"/>
        <v>40</v>
      </c>
      <c r="E97" s="108" t="str">
        <f>'Control Assessment'!C116</f>
        <v>All internet facing applications have WAF enabled to control the traffic flow.</v>
      </c>
      <c r="F97" s="8" t="str">
        <f>'Control Assessment'!E116</f>
        <v>Effective</v>
      </c>
      <c r="G97" s="8">
        <f t="shared" si="9"/>
        <v>0</v>
      </c>
      <c r="H97" s="8">
        <f t="shared" si="7"/>
        <v>0</v>
      </c>
      <c r="I97" s="8" t="str">
        <f t="shared" si="8"/>
        <v/>
      </c>
    </row>
    <row r="98" spans="2:9" ht="15" customHeight="1" x14ac:dyDescent="0.35">
      <c r="B98" s="159" t="s">
        <v>71</v>
      </c>
      <c r="C98" s="8" t="str">
        <f>'Threat Modeling'!E$49</f>
        <v>Unlikely</v>
      </c>
      <c r="D98" s="8">
        <f t="shared" si="6"/>
        <v>40</v>
      </c>
      <c r="E98" s="108" t="str">
        <f>'Control Assessment'!C120</f>
        <v>Each RPA bots IDs must be associated with a unique identity for accountability.</v>
      </c>
      <c r="F98" s="108" t="str">
        <f>'Control Assessment'!E120</f>
        <v>N/A</v>
      </c>
      <c r="G98" s="8">
        <f t="shared" si="9"/>
        <v>0</v>
      </c>
      <c r="H98" s="8">
        <f t="shared" si="7"/>
        <v>0</v>
      </c>
      <c r="I98" s="8" t="str">
        <f t="shared" si="8"/>
        <v/>
      </c>
    </row>
    <row r="99" spans="2:9" ht="15" customHeight="1" x14ac:dyDescent="0.35">
      <c r="B99" s="160"/>
      <c r="C99" s="8" t="str">
        <f>'Threat Modeling'!E$49</f>
        <v>Unlikely</v>
      </c>
      <c r="D99" s="8">
        <f t="shared" si="6"/>
        <v>40</v>
      </c>
      <c r="E99" s="108" t="str">
        <f>'Control Assessment'!C121</f>
        <v>RPA bot account must authenticated with multifactor authentication.</v>
      </c>
      <c r="F99" s="108" t="str">
        <f>'Control Assessment'!E121</f>
        <v>N/A</v>
      </c>
      <c r="G99" s="8">
        <f t="shared" ref="G99:G108" si="10">IF(F99="Ineffective",1,0)</f>
        <v>0</v>
      </c>
      <c r="H99" s="8">
        <f t="shared" si="7"/>
        <v>0</v>
      </c>
      <c r="I99" s="8" t="str">
        <f t="shared" si="8"/>
        <v/>
      </c>
    </row>
    <row r="100" spans="2:9" ht="15" customHeight="1" x14ac:dyDescent="0.35">
      <c r="B100" s="160"/>
      <c r="C100" s="8" t="str">
        <f>'Threat Modeling'!E$49</f>
        <v>Unlikely</v>
      </c>
      <c r="D100" s="8">
        <f t="shared" si="6"/>
        <v>40</v>
      </c>
      <c r="E100" s="108" t="str">
        <f>'Control Assessment'!C122</f>
        <v>IDs and Passwords must not be hardcoded in clear text in any code, RPA scripts or configuration files.</v>
      </c>
      <c r="F100" s="108" t="str">
        <f>'Control Assessment'!E122</f>
        <v>N/A</v>
      </c>
      <c r="G100" s="8">
        <f t="shared" si="10"/>
        <v>0</v>
      </c>
      <c r="H100" s="8">
        <f t="shared" si="7"/>
        <v>0</v>
      </c>
      <c r="I100" s="8" t="str">
        <f t="shared" si="8"/>
        <v/>
      </c>
    </row>
    <row r="101" spans="2:9" ht="15" customHeight="1" x14ac:dyDescent="0.35">
      <c r="B101" s="160"/>
      <c r="C101" s="8" t="str">
        <f>'Threat Modeling'!E$49</f>
        <v>Unlikely</v>
      </c>
      <c r="D101" s="8">
        <f t="shared" si="6"/>
        <v>40</v>
      </c>
      <c r="E101" s="108" t="str">
        <f>'Control Assessment'!C123</f>
        <v>Password for RPA bot IDs is changed or rotated on a regulary basis.</v>
      </c>
      <c r="F101" s="108" t="str">
        <f>'Control Assessment'!E123</f>
        <v>N/A</v>
      </c>
      <c r="G101" s="8">
        <f t="shared" si="10"/>
        <v>0</v>
      </c>
      <c r="H101" s="8">
        <f t="shared" si="7"/>
        <v>0</v>
      </c>
      <c r="I101" s="8" t="str">
        <f t="shared" si="8"/>
        <v/>
      </c>
    </row>
    <row r="102" spans="2:9" ht="15" customHeight="1" x14ac:dyDescent="0.35">
      <c r="B102" s="160"/>
      <c r="C102" s="8" t="str">
        <f>'Threat Modeling'!E$49</f>
        <v>Unlikely</v>
      </c>
      <c r="D102" s="8">
        <f t="shared" si="6"/>
        <v>40</v>
      </c>
      <c r="E102" s="108" t="str">
        <f>'Control Assessment'!C124</f>
        <v xml:space="preserve">Audit logging is turned on for RPA bot IDs.  All required data is logged, log retention is set, and logs are reviwed per standards. </v>
      </c>
      <c r="F102" s="108" t="str">
        <f>'Control Assessment'!E124</f>
        <v>N/A</v>
      </c>
      <c r="G102" s="8">
        <f t="shared" si="10"/>
        <v>0</v>
      </c>
      <c r="H102" s="8">
        <f t="shared" si="7"/>
        <v>0</v>
      </c>
      <c r="I102" s="8" t="str">
        <f t="shared" si="8"/>
        <v/>
      </c>
    </row>
    <row r="103" spans="2:9" ht="15" customHeight="1" x14ac:dyDescent="0.35">
      <c r="B103" s="160"/>
      <c r="C103" s="8" t="str">
        <f>'Threat Modeling'!E$49</f>
        <v>Unlikely</v>
      </c>
      <c r="D103" s="8">
        <f t="shared" si="6"/>
        <v>40</v>
      </c>
      <c r="E103" s="108" t="str">
        <f>'Control Assessment'!C125</f>
        <v>RPA Developer and RPA Operators roles must be assinged to different personel with regards to Segregation of Duties.</v>
      </c>
      <c r="F103" s="108" t="str">
        <f>'Control Assessment'!E125</f>
        <v>N/A</v>
      </c>
      <c r="G103" s="8">
        <f t="shared" si="10"/>
        <v>0</v>
      </c>
      <c r="H103" s="8">
        <f t="shared" si="7"/>
        <v>0</v>
      </c>
      <c r="I103" s="8" t="str">
        <f t="shared" si="8"/>
        <v/>
      </c>
    </row>
    <row r="104" spans="2:9" ht="15" customHeight="1" x14ac:dyDescent="0.35">
      <c r="B104" s="160"/>
      <c r="C104" s="8" t="str">
        <f>'Threat Modeling'!E$49</f>
        <v>Unlikely</v>
      </c>
      <c r="D104" s="8">
        <f t="shared" si="6"/>
        <v>40</v>
      </c>
      <c r="E104" s="108" t="str">
        <f>'Control Assessment'!C126</f>
        <v>Any PRA bots assignined with Privilege IDs must be managed by a password repository and management tool that is approved by Group TR.</v>
      </c>
      <c r="F104" s="108" t="str">
        <f>'Control Assessment'!E126</f>
        <v>N/A</v>
      </c>
      <c r="G104" s="8">
        <f t="shared" si="10"/>
        <v>0</v>
      </c>
      <c r="H104" s="8">
        <f t="shared" si="7"/>
        <v>0</v>
      </c>
      <c r="I104" s="8" t="str">
        <f t="shared" si="8"/>
        <v/>
      </c>
    </row>
    <row r="105" spans="2:9" ht="15" customHeight="1" x14ac:dyDescent="0.35">
      <c r="B105" s="160"/>
      <c r="C105" s="8" t="str">
        <f>'Threat Modeling'!E$49</f>
        <v>Unlikely</v>
      </c>
      <c r="D105" s="8">
        <f t="shared" si="6"/>
        <v>40</v>
      </c>
      <c r="E105" s="108" t="str">
        <f>'Control Assessment'!C128</f>
        <v>Bots activity should be logged and kept in a secure location where the bot account doesn’t have write access.</v>
      </c>
      <c r="F105" s="108" t="str">
        <f>'Control Assessment'!E128</f>
        <v>N/A</v>
      </c>
      <c r="G105" s="8">
        <f t="shared" si="10"/>
        <v>0</v>
      </c>
      <c r="H105" s="8">
        <f t="shared" si="7"/>
        <v>0</v>
      </c>
      <c r="I105" s="8" t="str">
        <f t="shared" si="8"/>
        <v/>
      </c>
    </row>
    <row r="106" spans="2:9" ht="15" customHeight="1" x14ac:dyDescent="0.35">
      <c r="B106" s="160"/>
      <c r="C106" s="8" t="str">
        <f>'Threat Modeling'!E$49</f>
        <v>Unlikely</v>
      </c>
      <c r="D106" s="8">
        <f t="shared" si="6"/>
        <v>40</v>
      </c>
      <c r="E106" s="108" t="str">
        <f>'Control Assessment'!C129</f>
        <v>Sensitive data (e.g. password credetials, PII) must not be captured in RPA logs.</v>
      </c>
      <c r="F106" s="108" t="str">
        <f>'Control Assessment'!E129</f>
        <v>N/A</v>
      </c>
      <c r="G106" s="8">
        <f t="shared" si="10"/>
        <v>0</v>
      </c>
      <c r="H106" s="8">
        <f t="shared" si="7"/>
        <v>0</v>
      </c>
      <c r="I106" s="8" t="str">
        <f t="shared" si="8"/>
        <v/>
      </c>
    </row>
    <row r="107" spans="2:9" ht="15" customHeight="1" x14ac:dyDescent="0.35">
      <c r="B107" s="160"/>
      <c r="C107" s="8" t="str">
        <f>'Threat Modeling'!E$49</f>
        <v>Unlikely</v>
      </c>
      <c r="D107" s="8">
        <f t="shared" si="6"/>
        <v>40</v>
      </c>
      <c r="E107" s="108" t="str">
        <f>'Control Assessment'!C130</f>
        <v>RPA Operator shouldn’t have write access to RPA Scripts.</v>
      </c>
      <c r="F107" s="108" t="str">
        <f>'Control Assessment'!E130</f>
        <v>N/A</v>
      </c>
      <c r="G107" s="8">
        <f t="shared" si="10"/>
        <v>0</v>
      </c>
      <c r="H107" s="8">
        <f t="shared" si="7"/>
        <v>0</v>
      </c>
      <c r="I107" s="8" t="str">
        <f t="shared" si="8"/>
        <v/>
      </c>
    </row>
    <row r="108" spans="2:9" ht="15" customHeight="1" x14ac:dyDescent="0.35">
      <c r="B108" s="161"/>
      <c r="C108" s="8" t="str">
        <f>'Threat Modeling'!E$49</f>
        <v>Unlikely</v>
      </c>
      <c r="D108" s="8">
        <f t="shared" si="6"/>
        <v>40</v>
      </c>
      <c r="E108" s="108" t="str">
        <f>'Control Assessment'!C132</f>
        <v>RPA applications has gone through pentest and the vendor produced pentest report.</v>
      </c>
      <c r="F108" s="108" t="str">
        <f>'Control Assessment'!E132</f>
        <v>N/A</v>
      </c>
      <c r="G108" s="8">
        <f t="shared" si="10"/>
        <v>0</v>
      </c>
      <c r="H108" s="8">
        <f t="shared" si="7"/>
        <v>0</v>
      </c>
      <c r="I108" s="8" t="str">
        <f t="shared" si="8"/>
        <v/>
      </c>
    </row>
    <row r="109" spans="2:9" ht="15" hidden="1" customHeight="1" x14ac:dyDescent="0.35">
      <c r="C109" s="8" t="str">
        <f>'Threat Modeling'!E$49</f>
        <v>Unlikely</v>
      </c>
      <c r="D109" s="8">
        <f t="shared" si="6"/>
        <v>40</v>
      </c>
      <c r="E109" s="108" t="s">
        <v>489</v>
      </c>
      <c r="F109" s="8" t="e">
        <f>'Control Assessment'!#REF!</f>
        <v>#REF!</v>
      </c>
      <c r="G109" s="8" t="e">
        <f t="shared" si="1"/>
        <v>#REF!</v>
      </c>
      <c r="H109" s="8" t="e">
        <f t="shared" si="7"/>
        <v>#REF!</v>
      </c>
      <c r="I109" s="8" t="e">
        <f t="shared" si="8"/>
        <v>#REF!</v>
      </c>
    </row>
    <row r="110" spans="2:9" ht="15" hidden="1" customHeight="1" x14ac:dyDescent="0.35">
      <c r="C110" s="8" t="str">
        <f>'Threat Modeling'!E$49</f>
        <v>Unlikely</v>
      </c>
      <c r="D110" s="8">
        <f t="shared" si="6"/>
        <v>40</v>
      </c>
      <c r="E110" s="108" t="s">
        <v>490</v>
      </c>
      <c r="F110" s="8" t="e">
        <f>'Control Assessment'!#REF!</f>
        <v>#REF!</v>
      </c>
      <c r="G110" s="8" t="e">
        <f t="shared" si="1"/>
        <v>#REF!</v>
      </c>
      <c r="H110" s="8" t="e">
        <f t="shared" si="7"/>
        <v>#REF!</v>
      </c>
      <c r="I110" s="8" t="e">
        <f t="shared" si="8"/>
        <v>#REF!</v>
      </c>
    </row>
    <row r="111" spans="2:9" ht="15" hidden="1" customHeight="1" x14ac:dyDescent="0.35">
      <c r="C111" s="8" t="str">
        <f>'Threat Modeling'!E$49</f>
        <v>Unlikely</v>
      </c>
      <c r="D111" s="8">
        <f t="shared" si="6"/>
        <v>40</v>
      </c>
      <c r="E111" s="109" t="s">
        <v>491</v>
      </c>
      <c r="F111" s="8" t="e">
        <f>'Control Assessment'!#REF!</f>
        <v>#REF!</v>
      </c>
      <c r="G111" s="8" t="e">
        <f t="shared" si="1"/>
        <v>#REF!</v>
      </c>
      <c r="H111" s="8" t="e">
        <f t="shared" si="7"/>
        <v>#REF!</v>
      </c>
      <c r="I111" s="8" t="e">
        <f t="shared" si="8"/>
        <v>#REF!</v>
      </c>
    </row>
    <row r="112" spans="2:9" ht="15" hidden="1" customHeight="1" x14ac:dyDescent="0.35">
      <c r="C112" s="8" t="str">
        <f>'Threat Modeling'!E$49</f>
        <v>Unlikely</v>
      </c>
      <c r="D112" s="8">
        <f t="shared" si="6"/>
        <v>40</v>
      </c>
      <c r="E112" s="108" t="s">
        <v>492</v>
      </c>
      <c r="F112" s="8" t="e">
        <f>'Control Assessment'!#REF!</f>
        <v>#REF!</v>
      </c>
      <c r="G112" s="8" t="e">
        <f t="shared" si="1"/>
        <v>#REF!</v>
      </c>
      <c r="H112" s="8" t="e">
        <f t="shared" si="7"/>
        <v>#REF!</v>
      </c>
      <c r="I112" s="8" t="e">
        <f t="shared" si="8"/>
        <v>#REF!</v>
      </c>
    </row>
    <row r="113" spans="3:17" ht="15" hidden="1" customHeight="1" x14ac:dyDescent="0.35">
      <c r="C113" s="8" t="str">
        <f>'Threat Modeling'!E$49</f>
        <v>Unlikely</v>
      </c>
      <c r="D113" s="8">
        <f t="shared" si="6"/>
        <v>40</v>
      </c>
      <c r="E113" s="45" t="s">
        <v>493</v>
      </c>
      <c r="F113" s="8" t="e">
        <f>'Control Assessment'!#REF!</f>
        <v>#REF!</v>
      </c>
      <c r="G113" s="8" t="e">
        <f t="shared" si="1"/>
        <v>#REF!</v>
      </c>
      <c r="H113" s="8" t="e">
        <f t="shared" si="7"/>
        <v>#REF!</v>
      </c>
      <c r="I113" s="8" t="e">
        <f t="shared" si="8"/>
        <v>#REF!</v>
      </c>
    </row>
    <row r="114" spans="3:17" ht="15" hidden="1" customHeight="1" x14ac:dyDescent="0.35">
      <c r="C114" s="8" t="str">
        <f>'Threat Modeling'!E$49</f>
        <v>Unlikely</v>
      </c>
      <c r="D114" s="8">
        <f t="shared" si="6"/>
        <v>40</v>
      </c>
      <c r="E114" s="108" t="s">
        <v>494</v>
      </c>
      <c r="F114" s="8" t="e">
        <f>'Control Assessment'!#REF!</f>
        <v>#REF!</v>
      </c>
      <c r="G114" s="8" t="e">
        <f t="shared" si="1"/>
        <v>#REF!</v>
      </c>
      <c r="H114" s="8" t="e">
        <f t="shared" si="7"/>
        <v>#REF!</v>
      </c>
      <c r="I114" s="8" t="e">
        <f t="shared" si="8"/>
        <v>#REF!</v>
      </c>
    </row>
    <row r="115" spans="3:17" ht="15" hidden="1" customHeight="1" x14ac:dyDescent="0.35">
      <c r="C115" s="8" t="str">
        <f>'Threat Modeling'!E$49</f>
        <v>Unlikely</v>
      </c>
      <c r="D115" s="8">
        <f t="shared" si="6"/>
        <v>40</v>
      </c>
      <c r="E115" s="108" t="s">
        <v>495</v>
      </c>
      <c r="F115" s="8" t="e">
        <f>'Control Assessment'!#REF!</f>
        <v>#REF!</v>
      </c>
      <c r="G115" s="8" t="e">
        <f t="shared" si="1"/>
        <v>#REF!</v>
      </c>
      <c r="H115" s="8" t="e">
        <f t="shared" si="7"/>
        <v>#REF!</v>
      </c>
      <c r="I115" s="8" t="e">
        <f t="shared" si="8"/>
        <v>#REF!</v>
      </c>
    </row>
    <row r="116" spans="3:17" ht="15" hidden="1" customHeight="1" x14ac:dyDescent="0.35">
      <c r="C116" s="8" t="str">
        <f>'Threat Modeling'!E$49</f>
        <v>Unlikely</v>
      </c>
      <c r="D116" s="8">
        <f t="shared" si="6"/>
        <v>40</v>
      </c>
      <c r="E116" s="108" t="s">
        <v>496</v>
      </c>
      <c r="F116" s="8" t="e">
        <f>'Control Assessment'!#REF!</f>
        <v>#REF!</v>
      </c>
      <c r="G116" s="8" t="e">
        <f t="shared" si="1"/>
        <v>#REF!</v>
      </c>
      <c r="H116" s="8" t="e">
        <f t="shared" si="7"/>
        <v>#REF!</v>
      </c>
      <c r="I116" s="8" t="e">
        <f t="shared" si="8"/>
        <v>#REF!</v>
      </c>
    </row>
    <row r="117" spans="3:17" ht="15" hidden="1" customHeight="1" x14ac:dyDescent="0.35">
      <c r="C117" s="8" t="str">
        <f>'Threat Modeling'!E$49</f>
        <v>Unlikely</v>
      </c>
      <c r="D117" s="8">
        <f t="shared" si="6"/>
        <v>40</v>
      </c>
      <c r="E117" s="108" t="s">
        <v>497</v>
      </c>
      <c r="F117" s="8" t="e">
        <f>'Control Assessment'!#REF!</f>
        <v>#REF!</v>
      </c>
      <c r="G117" s="8" t="e">
        <f t="shared" si="1"/>
        <v>#REF!</v>
      </c>
      <c r="H117" s="8" t="e">
        <f t="shared" si="7"/>
        <v>#REF!</v>
      </c>
      <c r="I117" s="8" t="e">
        <f t="shared" si="8"/>
        <v>#REF!</v>
      </c>
    </row>
    <row r="118" spans="3:17" ht="15" hidden="1" customHeight="1" x14ac:dyDescent="0.35">
      <c r="C118" s="8" t="str">
        <f>'Threat Modeling'!E$49</f>
        <v>Unlikely</v>
      </c>
      <c r="D118" s="8">
        <f t="shared" si="6"/>
        <v>40</v>
      </c>
      <c r="E118" s="108" t="s">
        <v>498</v>
      </c>
      <c r="F118" s="8" t="e">
        <f>'Control Assessment'!#REF!</f>
        <v>#REF!</v>
      </c>
      <c r="G118" s="8" t="e">
        <f t="shared" si="1"/>
        <v>#REF!</v>
      </c>
      <c r="H118" s="8" t="e">
        <f t="shared" si="7"/>
        <v>#REF!</v>
      </c>
      <c r="I118" s="8" t="e">
        <f t="shared" si="8"/>
        <v>#REF!</v>
      </c>
    </row>
    <row r="120" spans="3:17" hidden="1" x14ac:dyDescent="0.35">
      <c r="L120">
        <v>100</v>
      </c>
      <c r="M120" s="27" t="s">
        <v>499</v>
      </c>
      <c r="N120" s="29">
        <f>N125*L120</f>
        <v>4500</v>
      </c>
      <c r="O120" s="28">
        <f>O125*L120</f>
        <v>7000</v>
      </c>
      <c r="P120" s="28">
        <f>P125*L120</f>
        <v>8000</v>
      </c>
      <c r="Q120" s="28">
        <f>Q125*L120</f>
        <v>10000</v>
      </c>
    </row>
    <row r="121" spans="3:17" hidden="1" x14ac:dyDescent="0.35">
      <c r="L121">
        <v>80</v>
      </c>
      <c r="M121" s="27" t="s">
        <v>500</v>
      </c>
      <c r="N121" s="30">
        <f>N125*L121</f>
        <v>3600</v>
      </c>
      <c r="O121" s="29">
        <f>O125*L121</f>
        <v>5600</v>
      </c>
      <c r="P121" s="29">
        <f>P125*L121</f>
        <v>6400</v>
      </c>
      <c r="Q121" s="28">
        <f>Q125*L121</f>
        <v>8000</v>
      </c>
    </row>
    <row r="122" spans="3:17" hidden="1" x14ac:dyDescent="0.35">
      <c r="L122">
        <v>55</v>
      </c>
      <c r="M122" s="27" t="s">
        <v>501</v>
      </c>
      <c r="N122" s="31">
        <f>N125*L122</f>
        <v>2475</v>
      </c>
      <c r="O122" s="30">
        <f>O125*L122</f>
        <v>3850</v>
      </c>
      <c r="P122" s="30">
        <f>P125*L122</f>
        <v>4400</v>
      </c>
      <c r="Q122" s="29">
        <f>Q125*L122</f>
        <v>5500</v>
      </c>
    </row>
    <row r="123" spans="3:17" hidden="1" x14ac:dyDescent="0.35">
      <c r="L123">
        <v>25</v>
      </c>
      <c r="M123" s="27" t="s">
        <v>502</v>
      </c>
      <c r="N123" s="31">
        <f>N125*L123</f>
        <v>1125</v>
      </c>
      <c r="O123" s="31">
        <f>O125*L123</f>
        <v>1750</v>
      </c>
      <c r="P123" s="31">
        <f>P125*L123</f>
        <v>2000</v>
      </c>
      <c r="Q123" s="30">
        <f>Q125*L123</f>
        <v>2500</v>
      </c>
    </row>
    <row r="124" spans="3:17" hidden="1" x14ac:dyDescent="0.35">
      <c r="M124" s="27"/>
      <c r="N124" s="27" t="s">
        <v>53</v>
      </c>
      <c r="O124" s="27" t="s">
        <v>503</v>
      </c>
      <c r="P124" s="27" t="s">
        <v>504</v>
      </c>
      <c r="Q124" s="27" t="s">
        <v>505</v>
      </c>
    </row>
    <row r="125" spans="3:17" hidden="1" x14ac:dyDescent="0.35">
      <c r="N125">
        <v>45</v>
      </c>
      <c r="O125">
        <v>70</v>
      </c>
      <c r="P125">
        <v>80</v>
      </c>
      <c r="Q125">
        <v>100</v>
      </c>
    </row>
    <row r="126" spans="3:17" hidden="1" x14ac:dyDescent="0.35"/>
    <row r="127" spans="3:17" hidden="1" x14ac:dyDescent="0.35">
      <c r="M127" t="s">
        <v>36</v>
      </c>
      <c r="P127">
        <v>7000</v>
      </c>
      <c r="Q127">
        <v>10000</v>
      </c>
    </row>
    <row r="128" spans="3:17" hidden="1" x14ac:dyDescent="0.35">
      <c r="M128" t="s">
        <v>15</v>
      </c>
      <c r="P128">
        <v>4500</v>
      </c>
      <c r="Q128">
        <v>6400</v>
      </c>
    </row>
    <row r="129" spans="13:17" hidden="1" x14ac:dyDescent="0.35">
      <c r="M129" t="s">
        <v>41</v>
      </c>
      <c r="P129">
        <v>2500</v>
      </c>
      <c r="Q129">
        <v>4400</v>
      </c>
    </row>
    <row r="130" spans="13:17" hidden="1" x14ac:dyDescent="0.35">
      <c r="M130" t="s">
        <v>44</v>
      </c>
      <c r="P130">
        <v>10</v>
      </c>
      <c r="Q130">
        <v>2475</v>
      </c>
    </row>
    <row r="131" spans="13:17" hidden="1" x14ac:dyDescent="0.35"/>
    <row r="165" spans="5:6" ht="15" customHeight="1" x14ac:dyDescent="0.35">
      <c r="E165" s="108"/>
      <c r="F165" s="108"/>
    </row>
    <row r="166" spans="5:6" x14ac:dyDescent="0.35">
      <c r="E166" s="108"/>
      <c r="F166" s="108"/>
    </row>
  </sheetData>
  <autoFilter ref="A5:Q118" xr:uid="{00000000-0009-0000-0000-000004000000}"/>
  <mergeCells count="7">
    <mergeCell ref="B78:B97"/>
    <mergeCell ref="B98:B108"/>
    <mergeCell ref="C1:E1"/>
    <mergeCell ref="B6:B24"/>
    <mergeCell ref="B25:B36"/>
    <mergeCell ref="B37:B66"/>
    <mergeCell ref="B67:B77"/>
  </mergeCells>
  <conditionalFormatting sqref="C6:C97">
    <cfRule type="beginsWith" dxfId="82" priority="260" stopIfTrue="1" operator="beginsWith" text="Highly">
      <formula>LEFT(C6,LEN("Highly"))="Highly"</formula>
    </cfRule>
    <cfRule type="beginsWith" dxfId="81" priority="261" stopIfTrue="1" operator="beginsWith" text="Likely">
      <formula>LEFT(C6,LEN("Likely"))="Likely"</formula>
    </cfRule>
    <cfRule type="beginsWith" dxfId="80" priority="262" stopIfTrue="1" operator="beginsWith" text="Possible">
      <formula>LEFT(C6,LEN("Possible"))="Possible"</formula>
    </cfRule>
    <cfRule type="containsText" dxfId="79" priority="263" stopIfTrue="1" operator="containsText" text="Unlikely">
      <formula>NOT(ISERROR(SEARCH("Unlikely",C6)))</formula>
    </cfRule>
  </conditionalFormatting>
  <conditionalFormatting sqref="G78:G80 F78:F85 E86:G90 F93:G96 F109:H119 G6:H11 G12:G23 F24:G77 F81:G90 H12:H118">
    <cfRule type="containsText" dxfId="78" priority="257" operator="containsText" text="Ineffective">
      <formula>NOT(ISERROR(SEARCH("Ineffective",E6)))</formula>
    </cfRule>
  </conditionalFormatting>
  <conditionalFormatting sqref="D119">
    <cfRule type="beginsWith" dxfId="77" priority="253" stopIfTrue="1" operator="beginsWith" text="Highly">
      <formula>LEFT(D119,LEN("Highly"))="Highly"</formula>
    </cfRule>
    <cfRule type="beginsWith" dxfId="76" priority="254" stopIfTrue="1" operator="beginsWith" text="Likely">
      <formula>LEFT(D119,LEN("Likely"))="Likely"</formula>
    </cfRule>
    <cfRule type="beginsWith" dxfId="75" priority="255" stopIfTrue="1" operator="beginsWith" text="Possible">
      <formula>LEFT(D119,LEN("Possible"))="Possible"</formula>
    </cfRule>
    <cfRule type="containsText" dxfId="74" priority="256" stopIfTrue="1" operator="containsText" text="Unlikely">
      <formula>NOT(ISERROR(SEARCH("Unlikely",D119)))</formula>
    </cfRule>
  </conditionalFormatting>
  <conditionalFormatting sqref="F6:F77">
    <cfRule type="containsText" dxfId="73" priority="251" operator="containsText" text="Ineffective">
      <formula>NOT(ISERROR(SEARCH("Ineffective",F6)))</formula>
    </cfRule>
  </conditionalFormatting>
  <conditionalFormatting sqref="F25:F77">
    <cfRule type="containsText" dxfId="72" priority="250" operator="containsText" text="Ineffective">
      <formula>NOT(ISERROR(SEARCH("Ineffective",F25)))</formula>
    </cfRule>
  </conditionalFormatting>
  <conditionalFormatting sqref="D6:D118">
    <cfRule type="beginsWith" dxfId="71" priority="246" stopIfTrue="1" operator="beginsWith" text="Highly">
      <formula>LEFT(D6,LEN("Highly"))="Highly"</formula>
    </cfRule>
    <cfRule type="beginsWith" dxfId="70" priority="247" stopIfTrue="1" operator="beginsWith" text="Likely">
      <formula>LEFT(D6,LEN("Likely"))="Likely"</formula>
    </cfRule>
    <cfRule type="beginsWith" dxfId="69" priority="248" stopIfTrue="1" operator="beginsWith" text="Possible">
      <formula>LEFT(D6,LEN("Possible"))="Possible"</formula>
    </cfRule>
    <cfRule type="containsText" dxfId="68" priority="249" stopIfTrue="1" operator="containsText" text="Unlikely">
      <formula>NOT(ISERROR(SEARCH("Unlikely",D6)))</formula>
    </cfRule>
  </conditionalFormatting>
  <conditionalFormatting sqref="E82:E90">
    <cfRule type="containsText" dxfId="67" priority="201" operator="containsText" text="Ineffective">
      <formula>NOT(ISERROR(SEARCH("Ineffective",E82)))</formula>
    </cfRule>
  </conditionalFormatting>
  <conditionalFormatting sqref="E24">
    <cfRule type="containsText" dxfId="66" priority="200" operator="containsText" text="Ineffective">
      <formula>NOT(ISERROR(SEARCH("Ineffective",E24)))</formula>
    </cfRule>
  </conditionalFormatting>
  <conditionalFormatting sqref="E6:E24">
    <cfRule type="containsText" dxfId="65" priority="199" operator="containsText" text="Ineffective">
      <formula>NOT(ISERROR(SEARCH("Ineffective",E6)))</formula>
    </cfRule>
  </conditionalFormatting>
  <conditionalFormatting sqref="E25:E36">
    <cfRule type="containsText" dxfId="64" priority="198" operator="containsText" text="Ineffective">
      <formula>NOT(ISERROR(SEARCH("Ineffective",E25)))</formula>
    </cfRule>
  </conditionalFormatting>
  <conditionalFormatting sqref="E25:E36">
    <cfRule type="containsText" dxfId="63" priority="197" operator="containsText" text="Ineffective">
      <formula>NOT(ISERROR(SEARCH("Ineffective",E25)))</formula>
    </cfRule>
  </conditionalFormatting>
  <conditionalFormatting sqref="E25:E36">
    <cfRule type="containsText" dxfId="62" priority="196" operator="containsText" text="Ineffective">
      <formula>NOT(ISERROR(SEARCH("Ineffective",E25)))</formula>
    </cfRule>
  </conditionalFormatting>
  <conditionalFormatting sqref="E37:E66">
    <cfRule type="containsText" dxfId="61" priority="195" operator="containsText" text="Ineffective">
      <formula>NOT(ISERROR(SEARCH("Ineffective",E37)))</formula>
    </cfRule>
  </conditionalFormatting>
  <conditionalFormatting sqref="E37:E66">
    <cfRule type="containsText" dxfId="60" priority="194" operator="containsText" text="Ineffective">
      <formula>NOT(ISERROR(SEARCH("Ineffective",E37)))</formula>
    </cfRule>
  </conditionalFormatting>
  <conditionalFormatting sqref="E37:E66">
    <cfRule type="containsText" dxfId="59" priority="193" operator="containsText" text="Ineffective">
      <formula>NOT(ISERROR(SEARCH("Ineffective",E37)))</formula>
    </cfRule>
  </conditionalFormatting>
  <conditionalFormatting sqref="E67:E77">
    <cfRule type="containsText" dxfId="58" priority="192" operator="containsText" text="Ineffective">
      <formula>NOT(ISERROR(SEARCH("Ineffective",E67)))</formula>
    </cfRule>
  </conditionalFormatting>
  <conditionalFormatting sqref="E67:E77">
    <cfRule type="containsText" dxfId="57" priority="191" operator="containsText" text="Ineffective">
      <formula>NOT(ISERROR(SEARCH("Ineffective",E67)))</formula>
    </cfRule>
  </conditionalFormatting>
  <conditionalFormatting sqref="E67:E77">
    <cfRule type="containsText" dxfId="56" priority="190" operator="containsText" text="Ineffective">
      <formula>NOT(ISERROR(SEARCH("Ineffective",E67)))</formula>
    </cfRule>
  </conditionalFormatting>
  <conditionalFormatting sqref="E78:E81">
    <cfRule type="containsText" dxfId="55" priority="189" operator="containsText" text="Ineffective">
      <formula>NOT(ISERROR(SEARCH("Ineffective",E78)))</formula>
    </cfRule>
  </conditionalFormatting>
  <conditionalFormatting sqref="E91:G91">
    <cfRule type="containsText" dxfId="54" priority="183" operator="containsText" text="Ineffective">
      <formula>NOT(ISERROR(SEARCH("Ineffective",E91)))</formula>
    </cfRule>
  </conditionalFormatting>
  <conditionalFormatting sqref="E91">
    <cfRule type="containsText" dxfId="53" priority="178" operator="containsText" text="Ineffective">
      <formula>NOT(ISERROR(SEARCH("Ineffective",E91)))</formula>
    </cfRule>
  </conditionalFormatting>
  <conditionalFormatting sqref="E92:G96">
    <cfRule type="containsText" dxfId="52" priority="173" operator="containsText" text="Ineffective">
      <formula>NOT(ISERROR(SEARCH("Ineffective",E92)))</formula>
    </cfRule>
  </conditionalFormatting>
  <conditionalFormatting sqref="E92:E96">
    <cfRule type="containsText" dxfId="51" priority="168" operator="containsText" text="Ineffective">
      <formula>NOT(ISERROR(SEARCH("Ineffective",E92)))</formula>
    </cfRule>
  </conditionalFormatting>
  <conditionalFormatting sqref="F97:G97">
    <cfRule type="containsText" dxfId="50" priority="163" operator="containsText" text="Ineffective">
      <formula>NOT(ISERROR(SEARCH("Ineffective",F97)))</formula>
    </cfRule>
  </conditionalFormatting>
  <conditionalFormatting sqref="E97:G97">
    <cfRule type="containsText" dxfId="49" priority="158" operator="containsText" text="Ineffective">
      <formula>NOT(ISERROR(SEARCH("Ineffective",E97)))</formula>
    </cfRule>
  </conditionalFormatting>
  <conditionalFormatting sqref="E97">
    <cfRule type="containsText" dxfId="48" priority="153" operator="containsText" text="Ineffective">
      <formula>NOT(ISERROR(SEARCH("Ineffective",E97)))</formula>
    </cfRule>
  </conditionalFormatting>
  <conditionalFormatting sqref="F98:G104">
    <cfRule type="containsText" dxfId="47" priority="148" operator="containsText" text="Ineffective">
      <formula>NOT(ISERROR(SEARCH("Ineffective",F98)))</formula>
    </cfRule>
  </conditionalFormatting>
  <conditionalFormatting sqref="E98:G104">
    <cfRule type="containsText" dxfId="46" priority="143" operator="containsText" text="Ineffective">
      <formula>NOT(ISERROR(SEARCH("Ineffective",E98)))</formula>
    </cfRule>
  </conditionalFormatting>
  <conditionalFormatting sqref="E98:E104">
    <cfRule type="containsText" dxfId="45" priority="138" operator="containsText" text="Ineffective">
      <formula>NOT(ISERROR(SEARCH("Ineffective",E98)))</formula>
    </cfRule>
  </conditionalFormatting>
  <conditionalFormatting sqref="F98:F104">
    <cfRule type="containsText" dxfId="44" priority="137" operator="containsText" text="Ineffective">
      <formula>NOT(ISERROR(SEARCH("Ineffective",F98)))</formula>
    </cfRule>
  </conditionalFormatting>
  <conditionalFormatting sqref="F105:G107">
    <cfRule type="containsText" dxfId="43" priority="122" operator="containsText" text="Ineffective">
      <formula>NOT(ISERROR(SEARCH("Ineffective",F105)))</formula>
    </cfRule>
  </conditionalFormatting>
  <conditionalFormatting sqref="E105:G107">
    <cfRule type="containsText" dxfId="42" priority="121" operator="containsText" text="Ineffective">
      <formula>NOT(ISERROR(SEARCH("Ineffective",E105)))</formula>
    </cfRule>
  </conditionalFormatting>
  <conditionalFormatting sqref="E105:E107">
    <cfRule type="containsText" dxfId="41" priority="120" operator="containsText" text="Ineffective">
      <formula>NOT(ISERROR(SEARCH("Ineffective",E105)))</formula>
    </cfRule>
  </conditionalFormatting>
  <conditionalFormatting sqref="F105:F107">
    <cfRule type="containsText" dxfId="40" priority="119" operator="containsText" text="Ineffective">
      <formula>NOT(ISERROR(SEARCH("Ineffective",F105)))</formula>
    </cfRule>
  </conditionalFormatting>
  <conditionalFormatting sqref="F108:G108">
    <cfRule type="containsText" dxfId="39" priority="104" operator="containsText" text="Ineffective">
      <formula>NOT(ISERROR(SEARCH("Ineffective",F108)))</formula>
    </cfRule>
  </conditionalFormatting>
  <conditionalFormatting sqref="E108:G108">
    <cfRule type="containsText" dxfId="38" priority="103" operator="containsText" text="Ineffective">
      <formula>NOT(ISERROR(SEARCH("Ineffective",E108)))</formula>
    </cfRule>
  </conditionalFormatting>
  <conditionalFormatting sqref="E108">
    <cfRule type="containsText" dxfId="37" priority="102" operator="containsText" text="Ineffective">
      <formula>NOT(ISERROR(SEARCH("Ineffective",E108)))</formula>
    </cfRule>
  </conditionalFormatting>
  <conditionalFormatting sqref="F108">
    <cfRule type="containsText" dxfId="36" priority="101" operator="containsText" text="Ineffective">
      <formula>NOT(ISERROR(SEARCH("Ineffective",F108)))</formula>
    </cfRule>
  </conditionalFormatting>
  <conditionalFormatting sqref="C98:C118">
    <cfRule type="beginsWith" dxfId="35" priority="97" stopIfTrue="1" operator="beginsWith" text="Highly">
      <formula>LEFT(C98,LEN("Highly"))="Highly"</formula>
    </cfRule>
    <cfRule type="beginsWith" dxfId="34" priority="98" stopIfTrue="1" operator="beginsWith" text="Likely">
      <formula>LEFT(C98,LEN("Likely"))="Likely"</formula>
    </cfRule>
    <cfRule type="beginsWith" dxfId="33" priority="99" stopIfTrue="1" operator="beginsWith" text="Possible">
      <formula>LEFT(C98,LEN("Possible"))="Possible"</formula>
    </cfRule>
    <cfRule type="containsText" dxfId="32" priority="100" stopIfTrue="1" operator="containsText" text="Unlikely">
      <formula>NOT(ISERROR(SEARCH("Unlikely",C98)))</formula>
    </cfRule>
  </conditionalFormatting>
  <conditionalFormatting sqref="C98:C118">
    <cfRule type="beginsWith" dxfId="31" priority="93" stopIfTrue="1" operator="beginsWith" text="Highly">
      <formula>LEFT(C98,LEN("Highly"))="Highly"</formula>
    </cfRule>
    <cfRule type="beginsWith" dxfId="30" priority="94" stopIfTrue="1" operator="beginsWith" text="Likely">
      <formula>LEFT(C98,LEN("Likely"))="Likely"</formula>
    </cfRule>
    <cfRule type="beginsWith" dxfId="29" priority="95" stopIfTrue="1" operator="beginsWith" text="Possible">
      <formula>LEFT(C98,LEN("Possible"))="Possible"</formula>
    </cfRule>
    <cfRule type="containsText" dxfId="28" priority="96" stopIfTrue="1" operator="containsText" text="Unlikely">
      <formula>NOT(ISERROR(SEARCH("Unlikely",C98)))</formula>
    </cfRule>
  </conditionalFormatting>
  <conditionalFormatting sqref="B6">
    <cfRule type="beginsWith" dxfId="27" priority="25" stopIfTrue="1" operator="beginsWith" text="Highly">
      <formula>LEFT(B6,LEN("Highly"))="Highly"</formula>
    </cfRule>
    <cfRule type="beginsWith" dxfId="26" priority="26" stopIfTrue="1" operator="beginsWith" text="Likely">
      <formula>LEFT(B6,LEN("Likely"))="Likely"</formula>
    </cfRule>
    <cfRule type="beginsWith" dxfId="25" priority="27" stopIfTrue="1" operator="beginsWith" text="Possible">
      <formula>LEFT(B6,LEN("Possible"))="Possible"</formula>
    </cfRule>
    <cfRule type="containsText" dxfId="24" priority="28" stopIfTrue="1" operator="containsText" text="Unlikely">
      <formula>NOT(ISERROR(SEARCH("Unlikely",B6)))</formula>
    </cfRule>
  </conditionalFormatting>
  <conditionalFormatting sqref="B25">
    <cfRule type="beginsWith" dxfId="23" priority="21" stopIfTrue="1" operator="beginsWith" text="Highly">
      <formula>LEFT(B25,LEN("Highly"))="Highly"</formula>
    </cfRule>
    <cfRule type="beginsWith" dxfId="22" priority="22" stopIfTrue="1" operator="beginsWith" text="Likely">
      <formula>LEFT(B25,LEN("Likely"))="Likely"</formula>
    </cfRule>
    <cfRule type="beginsWith" dxfId="21" priority="23" stopIfTrue="1" operator="beginsWith" text="Possible">
      <formula>LEFT(B25,LEN("Possible"))="Possible"</formula>
    </cfRule>
    <cfRule type="containsText" dxfId="20" priority="24" stopIfTrue="1" operator="containsText" text="Unlikely">
      <formula>NOT(ISERROR(SEARCH("Unlikely",B25)))</formula>
    </cfRule>
  </conditionalFormatting>
  <conditionalFormatting sqref="B37">
    <cfRule type="beginsWith" dxfId="19" priority="17" stopIfTrue="1" operator="beginsWith" text="Highly">
      <formula>LEFT(B37,LEN("Highly"))="Highly"</formula>
    </cfRule>
    <cfRule type="beginsWith" dxfId="18" priority="18" stopIfTrue="1" operator="beginsWith" text="Likely">
      <formula>LEFT(B37,LEN("Likely"))="Likely"</formula>
    </cfRule>
    <cfRule type="beginsWith" dxfId="17" priority="19" stopIfTrue="1" operator="beginsWith" text="Possible">
      <formula>LEFT(B37,LEN("Possible"))="Possible"</formula>
    </cfRule>
    <cfRule type="containsText" dxfId="16" priority="20" stopIfTrue="1" operator="containsText" text="Unlikely">
      <formula>NOT(ISERROR(SEARCH("Unlikely",B37)))</formula>
    </cfRule>
  </conditionalFormatting>
  <conditionalFormatting sqref="B67">
    <cfRule type="beginsWith" dxfId="15" priority="13" stopIfTrue="1" operator="beginsWith" text="Highly">
      <formula>LEFT(B67,LEN("Highly"))="Highly"</formula>
    </cfRule>
    <cfRule type="beginsWith" dxfId="14" priority="14" stopIfTrue="1" operator="beginsWith" text="Likely">
      <formula>LEFT(B67,LEN("Likely"))="Likely"</formula>
    </cfRule>
    <cfRule type="beginsWith" dxfId="13" priority="15" stopIfTrue="1" operator="beginsWith" text="Possible">
      <formula>LEFT(B67,LEN("Possible"))="Possible"</formula>
    </cfRule>
    <cfRule type="containsText" dxfId="12" priority="16" stopIfTrue="1" operator="containsText" text="Unlikely">
      <formula>NOT(ISERROR(SEARCH("Unlikely",B67)))</formula>
    </cfRule>
  </conditionalFormatting>
  <conditionalFormatting sqref="B78">
    <cfRule type="beginsWith" dxfId="11" priority="9" stopIfTrue="1" operator="beginsWith" text="Highly">
      <formula>LEFT(B78,LEN("Highly"))="Highly"</formula>
    </cfRule>
    <cfRule type="beginsWith" dxfId="10" priority="10" stopIfTrue="1" operator="beginsWith" text="Likely">
      <formula>LEFT(B78,LEN("Likely"))="Likely"</formula>
    </cfRule>
    <cfRule type="beginsWith" dxfId="9" priority="11" stopIfTrue="1" operator="beginsWith" text="Possible">
      <formula>LEFT(B78,LEN("Possible"))="Possible"</formula>
    </cfRule>
    <cfRule type="containsText" dxfId="8" priority="12" stopIfTrue="1" operator="containsText" text="Unlikely">
      <formula>NOT(ISERROR(SEARCH("Unlikely",B78)))</formula>
    </cfRule>
  </conditionalFormatting>
  <conditionalFormatting sqref="B98">
    <cfRule type="beginsWith" dxfId="7" priority="5" stopIfTrue="1" operator="beginsWith" text="Highly">
      <formula>LEFT(B98,LEN("Highly"))="Highly"</formula>
    </cfRule>
    <cfRule type="beginsWith" dxfId="6" priority="6" stopIfTrue="1" operator="beginsWith" text="Likely">
      <formula>LEFT(B98,LEN("Likely"))="Likely"</formula>
    </cfRule>
    <cfRule type="beginsWith" dxfId="5" priority="7" stopIfTrue="1" operator="beginsWith" text="Possible">
      <formula>LEFT(B98,LEN("Possible"))="Possible"</formula>
    </cfRule>
    <cfRule type="containsText" dxfId="4" priority="8" stopIfTrue="1" operator="containsText" text="Unlikely">
      <formula>NOT(ISERROR(SEARCH("Unlikely",B98)))</formula>
    </cfRule>
  </conditionalFormatting>
  <conditionalFormatting sqref="B98">
    <cfRule type="beginsWith" dxfId="3" priority="1" stopIfTrue="1" operator="beginsWith" text="Highly">
      <formula>LEFT(B98,LEN("Highly"))="Highly"</formula>
    </cfRule>
    <cfRule type="beginsWith" dxfId="2" priority="2" stopIfTrue="1" operator="beginsWith" text="Likely">
      <formula>LEFT(B98,LEN("Likely"))="Likely"</formula>
    </cfRule>
    <cfRule type="beginsWith" dxfId="1" priority="3" stopIfTrue="1" operator="beginsWith" text="Possible">
      <formula>LEFT(B98,LEN("Possible"))="Possible"</formula>
    </cfRule>
    <cfRule type="containsText" dxfId="0" priority="4" stopIfTrue="1" operator="containsText" text="Unlikely">
      <formula>NOT(ISERROR(SEARCH("Unlikely",B98)))</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6"/>
  <sheetViews>
    <sheetView zoomScale="115" zoomScaleNormal="115" workbookViewId="0">
      <selection activeCell="I23" sqref="I23"/>
    </sheetView>
  </sheetViews>
  <sheetFormatPr defaultRowHeight="14.5" x14ac:dyDescent="0.35"/>
  <cols>
    <col min="1" max="1" width="12" bestFit="1" customWidth="1"/>
    <col min="2" max="2" width="11.1796875" customWidth="1"/>
    <col min="3" max="3" width="11.81640625" customWidth="1"/>
    <col min="4" max="4" width="12.1796875" customWidth="1"/>
    <col min="5" max="5" width="20.1796875" bestFit="1" customWidth="1"/>
    <col min="8" max="8" width="16.453125" bestFit="1" customWidth="1"/>
    <col min="9" max="9" width="7.81640625" bestFit="1" customWidth="1"/>
    <col min="10" max="10" width="8.453125" customWidth="1"/>
    <col min="12" max="12" width="9" customWidth="1"/>
    <col min="13" max="13" width="10.1796875" customWidth="1"/>
  </cols>
  <sheetData>
    <row r="1" spans="1:13" ht="15.5" x14ac:dyDescent="0.35">
      <c r="A1" s="162" t="s">
        <v>506</v>
      </c>
      <c r="B1" s="162"/>
      <c r="C1" s="162" t="s">
        <v>507</v>
      </c>
      <c r="D1" s="162"/>
      <c r="E1" s="110" t="s">
        <v>508</v>
      </c>
      <c r="F1" s="32"/>
      <c r="G1" s="32"/>
      <c r="H1" s="163" t="s">
        <v>488</v>
      </c>
      <c r="I1" s="164"/>
    </row>
    <row r="2" spans="1:13" x14ac:dyDescent="0.35">
      <c r="A2" s="92" t="s">
        <v>509</v>
      </c>
      <c r="B2" s="92">
        <v>100</v>
      </c>
      <c r="C2" s="92" t="s">
        <v>510</v>
      </c>
      <c r="D2" s="92">
        <v>100</v>
      </c>
      <c r="E2" s="92">
        <f>B2*D2</f>
        <v>10000</v>
      </c>
      <c r="H2" s="93" t="s">
        <v>511</v>
      </c>
      <c r="I2" s="93" t="s">
        <v>512</v>
      </c>
    </row>
    <row r="3" spans="1:13" x14ac:dyDescent="0.35">
      <c r="A3" s="92" t="s">
        <v>509</v>
      </c>
      <c r="B3" s="92">
        <v>100</v>
      </c>
      <c r="C3" s="92" t="s">
        <v>513</v>
      </c>
      <c r="D3" s="92">
        <v>80</v>
      </c>
      <c r="E3" s="92">
        <f t="shared" ref="E3:E26" si="0">B3*D3</f>
        <v>8000</v>
      </c>
      <c r="H3" s="28" t="s">
        <v>514</v>
      </c>
      <c r="I3" s="28" t="s">
        <v>515</v>
      </c>
    </row>
    <row r="4" spans="1:13" x14ac:dyDescent="0.35">
      <c r="A4" s="92" t="s">
        <v>509</v>
      </c>
      <c r="B4" s="92">
        <v>100</v>
      </c>
      <c r="C4" s="92" t="s">
        <v>516</v>
      </c>
      <c r="D4" s="92">
        <v>60</v>
      </c>
      <c r="E4" s="92">
        <f t="shared" si="0"/>
        <v>6000</v>
      </c>
      <c r="H4" s="29" t="s">
        <v>517</v>
      </c>
      <c r="I4" s="29" t="s">
        <v>518</v>
      </c>
    </row>
    <row r="5" spans="1:13" x14ac:dyDescent="0.35">
      <c r="A5" s="92" t="s">
        <v>509</v>
      </c>
      <c r="B5" s="92">
        <v>100</v>
      </c>
      <c r="C5" s="92" t="s">
        <v>519</v>
      </c>
      <c r="D5" s="92">
        <v>40</v>
      </c>
      <c r="E5" s="92">
        <f t="shared" si="0"/>
        <v>4000</v>
      </c>
      <c r="H5" s="31" t="s">
        <v>520</v>
      </c>
      <c r="I5" s="31" t="s">
        <v>521</v>
      </c>
    </row>
    <row r="6" spans="1:13" x14ac:dyDescent="0.35">
      <c r="A6" s="92" t="s">
        <v>509</v>
      </c>
      <c r="B6" s="92">
        <v>100</v>
      </c>
      <c r="C6" s="92" t="s">
        <v>522</v>
      </c>
      <c r="D6" s="92">
        <v>30</v>
      </c>
      <c r="E6" s="92">
        <f>B6*D6</f>
        <v>3000</v>
      </c>
      <c r="H6" s="27" t="s">
        <v>523</v>
      </c>
      <c r="I6" s="27" t="s">
        <v>524</v>
      </c>
    </row>
    <row r="7" spans="1:13" x14ac:dyDescent="0.35">
      <c r="A7" s="92" t="s">
        <v>500</v>
      </c>
      <c r="B7" s="92">
        <v>80</v>
      </c>
      <c r="C7" s="92" t="s">
        <v>510</v>
      </c>
      <c r="D7" s="92">
        <v>100</v>
      </c>
      <c r="E7" s="92">
        <f t="shared" si="0"/>
        <v>8000</v>
      </c>
    </row>
    <row r="8" spans="1:13" x14ac:dyDescent="0.35">
      <c r="A8" s="92" t="s">
        <v>500</v>
      </c>
      <c r="B8" s="92">
        <v>80</v>
      </c>
      <c r="C8" s="92" t="s">
        <v>513</v>
      </c>
      <c r="D8" s="92">
        <v>80</v>
      </c>
      <c r="E8" s="92">
        <f t="shared" si="0"/>
        <v>6400</v>
      </c>
    </row>
    <row r="9" spans="1:13" ht="15.5" x14ac:dyDescent="0.35">
      <c r="A9" s="92" t="s">
        <v>500</v>
      </c>
      <c r="B9" s="92">
        <v>80</v>
      </c>
      <c r="C9" s="92" t="s">
        <v>516</v>
      </c>
      <c r="D9" s="92">
        <v>60</v>
      </c>
      <c r="E9" s="92">
        <f t="shared" si="0"/>
        <v>4800</v>
      </c>
      <c r="H9" s="163" t="s">
        <v>525</v>
      </c>
      <c r="I9" s="165"/>
      <c r="J9" s="165"/>
      <c r="K9" s="165"/>
      <c r="L9" s="165"/>
      <c r="M9" s="164"/>
    </row>
    <row r="10" spans="1:13" x14ac:dyDescent="0.35">
      <c r="A10" s="92" t="s">
        <v>500</v>
      </c>
      <c r="B10" s="92">
        <v>80</v>
      </c>
      <c r="C10" s="92" t="s">
        <v>519</v>
      </c>
      <c r="D10" s="92">
        <v>40</v>
      </c>
      <c r="E10" s="92">
        <f t="shared" si="0"/>
        <v>3200</v>
      </c>
      <c r="H10" s="92" t="s">
        <v>509</v>
      </c>
      <c r="I10" s="94">
        <f>E6</f>
        <v>3000</v>
      </c>
      <c r="J10" s="94">
        <f>E5</f>
        <v>4000</v>
      </c>
      <c r="K10" s="95">
        <f>E4</f>
        <v>6000</v>
      </c>
      <c r="L10" s="95">
        <f>E3</f>
        <v>8000</v>
      </c>
      <c r="M10" s="95">
        <f>E2</f>
        <v>10000</v>
      </c>
    </row>
    <row r="11" spans="1:13" x14ac:dyDescent="0.35">
      <c r="A11" s="92" t="s">
        <v>500</v>
      </c>
      <c r="B11" s="92">
        <v>80</v>
      </c>
      <c r="C11" s="92" t="s">
        <v>522</v>
      </c>
      <c r="D11" s="92">
        <v>30</v>
      </c>
      <c r="E11" s="92">
        <f t="shared" si="0"/>
        <v>2400</v>
      </c>
      <c r="H11" s="92" t="s">
        <v>500</v>
      </c>
      <c r="I11" s="96">
        <f>E11</f>
        <v>2400</v>
      </c>
      <c r="J11" s="94">
        <f>E10</f>
        <v>3200</v>
      </c>
      <c r="K11" s="94">
        <f>E9</f>
        <v>4800</v>
      </c>
      <c r="L11" s="95">
        <f>E8</f>
        <v>6400</v>
      </c>
      <c r="M11" s="95">
        <f>E7</f>
        <v>8000</v>
      </c>
    </row>
    <row r="12" spans="1:13" x14ac:dyDescent="0.35">
      <c r="A12" s="92" t="s">
        <v>501</v>
      </c>
      <c r="B12" s="92">
        <v>60</v>
      </c>
      <c r="C12" s="92" t="s">
        <v>510</v>
      </c>
      <c r="D12" s="92">
        <v>100</v>
      </c>
      <c r="E12" s="92">
        <f t="shared" si="0"/>
        <v>6000</v>
      </c>
      <c r="H12" s="92" t="s">
        <v>501</v>
      </c>
      <c r="I12" s="97">
        <f>E16</f>
        <v>1800</v>
      </c>
      <c r="J12" s="96">
        <f>E15</f>
        <v>2400</v>
      </c>
      <c r="K12" s="94">
        <f>E14</f>
        <v>3600</v>
      </c>
      <c r="L12" s="94">
        <f>E13</f>
        <v>4800</v>
      </c>
      <c r="M12" s="95">
        <f>E12</f>
        <v>6000</v>
      </c>
    </row>
    <row r="13" spans="1:13" x14ac:dyDescent="0.35">
      <c r="A13" s="92" t="s">
        <v>501</v>
      </c>
      <c r="B13" s="92">
        <v>60</v>
      </c>
      <c r="C13" s="92" t="s">
        <v>513</v>
      </c>
      <c r="D13" s="92">
        <v>80</v>
      </c>
      <c r="E13" s="92">
        <f t="shared" si="0"/>
        <v>4800</v>
      </c>
      <c r="H13" s="92" t="s">
        <v>502</v>
      </c>
      <c r="I13" s="97">
        <f>E21</f>
        <v>1050</v>
      </c>
      <c r="J13" s="98">
        <f>E20</f>
        <v>1400</v>
      </c>
      <c r="K13" s="96">
        <f>E19</f>
        <v>2100</v>
      </c>
      <c r="L13" s="99">
        <f>E18</f>
        <v>2800</v>
      </c>
      <c r="M13" s="94">
        <f>E17</f>
        <v>3500</v>
      </c>
    </row>
    <row r="14" spans="1:13" x14ac:dyDescent="0.35">
      <c r="A14" s="92" t="s">
        <v>501</v>
      </c>
      <c r="B14" s="92">
        <v>60</v>
      </c>
      <c r="C14" s="92" t="s">
        <v>516</v>
      </c>
      <c r="D14" s="92">
        <v>60</v>
      </c>
      <c r="E14" s="92">
        <f t="shared" si="0"/>
        <v>3600</v>
      </c>
      <c r="H14" s="92" t="s">
        <v>526</v>
      </c>
      <c r="I14" s="97">
        <f>E26</f>
        <v>750</v>
      </c>
      <c r="J14" s="97">
        <f>E25</f>
        <v>1000</v>
      </c>
      <c r="K14" s="97">
        <f>E24</f>
        <v>1500</v>
      </c>
      <c r="L14" s="96">
        <f>E23</f>
        <v>2000</v>
      </c>
      <c r="M14" s="96">
        <f>E22</f>
        <v>2500</v>
      </c>
    </row>
    <row r="15" spans="1:13" x14ac:dyDescent="0.35">
      <c r="A15" s="92" t="s">
        <v>501</v>
      </c>
      <c r="B15" s="92">
        <v>60</v>
      </c>
      <c r="C15" s="92" t="s">
        <v>519</v>
      </c>
      <c r="D15" s="92">
        <v>40</v>
      </c>
      <c r="E15" s="92">
        <f t="shared" si="0"/>
        <v>2400</v>
      </c>
      <c r="H15" s="92"/>
      <c r="I15" s="92" t="s">
        <v>522</v>
      </c>
      <c r="J15" s="92" t="s">
        <v>519</v>
      </c>
      <c r="K15" s="92" t="s">
        <v>516</v>
      </c>
      <c r="L15" s="92" t="s">
        <v>513</v>
      </c>
      <c r="M15" s="92" t="s">
        <v>510</v>
      </c>
    </row>
    <row r="16" spans="1:13" x14ac:dyDescent="0.35">
      <c r="A16" s="92" t="s">
        <v>501</v>
      </c>
      <c r="B16" s="92">
        <v>60</v>
      </c>
      <c r="C16" s="92" t="s">
        <v>522</v>
      </c>
      <c r="D16" s="92">
        <v>30</v>
      </c>
      <c r="E16" s="92">
        <f t="shared" si="0"/>
        <v>1800</v>
      </c>
    </row>
    <row r="17" spans="1:5" x14ac:dyDescent="0.35">
      <c r="A17" s="92" t="s">
        <v>502</v>
      </c>
      <c r="B17" s="92">
        <v>35</v>
      </c>
      <c r="C17" s="92" t="s">
        <v>510</v>
      </c>
      <c r="D17" s="92">
        <v>100</v>
      </c>
      <c r="E17" s="92">
        <f t="shared" si="0"/>
        <v>3500</v>
      </c>
    </row>
    <row r="18" spans="1:5" x14ac:dyDescent="0.35">
      <c r="A18" s="92" t="s">
        <v>502</v>
      </c>
      <c r="B18" s="92">
        <v>35</v>
      </c>
      <c r="C18" s="92" t="s">
        <v>513</v>
      </c>
      <c r="D18" s="92">
        <v>80</v>
      </c>
      <c r="E18" s="92">
        <f t="shared" si="0"/>
        <v>2800</v>
      </c>
    </row>
    <row r="19" spans="1:5" x14ac:dyDescent="0.35">
      <c r="A19" s="92" t="s">
        <v>502</v>
      </c>
      <c r="B19" s="92">
        <v>35</v>
      </c>
      <c r="C19" s="92" t="s">
        <v>516</v>
      </c>
      <c r="D19" s="92">
        <v>60</v>
      </c>
      <c r="E19" s="92">
        <f t="shared" si="0"/>
        <v>2100</v>
      </c>
    </row>
    <row r="20" spans="1:5" x14ac:dyDescent="0.35">
      <c r="A20" s="92" t="s">
        <v>502</v>
      </c>
      <c r="B20" s="92">
        <v>35</v>
      </c>
      <c r="C20" s="92" t="s">
        <v>519</v>
      </c>
      <c r="D20" s="92">
        <v>40</v>
      </c>
      <c r="E20" s="92">
        <f t="shared" si="0"/>
        <v>1400</v>
      </c>
    </row>
    <row r="21" spans="1:5" x14ac:dyDescent="0.35">
      <c r="A21" s="92" t="s">
        <v>502</v>
      </c>
      <c r="B21" s="92">
        <v>35</v>
      </c>
      <c r="C21" s="92" t="s">
        <v>522</v>
      </c>
      <c r="D21" s="92">
        <v>30</v>
      </c>
      <c r="E21" s="92">
        <f t="shared" si="0"/>
        <v>1050</v>
      </c>
    </row>
    <row r="22" spans="1:5" x14ac:dyDescent="0.35">
      <c r="A22" s="92" t="s">
        <v>526</v>
      </c>
      <c r="B22" s="92">
        <v>25</v>
      </c>
      <c r="C22" s="92" t="s">
        <v>510</v>
      </c>
      <c r="D22" s="92">
        <v>100</v>
      </c>
      <c r="E22" s="92">
        <f t="shared" si="0"/>
        <v>2500</v>
      </c>
    </row>
    <row r="23" spans="1:5" x14ac:dyDescent="0.35">
      <c r="A23" s="92" t="s">
        <v>526</v>
      </c>
      <c r="B23" s="92">
        <v>25</v>
      </c>
      <c r="C23" s="92" t="s">
        <v>513</v>
      </c>
      <c r="D23" s="92">
        <v>80</v>
      </c>
      <c r="E23" s="92">
        <f t="shared" si="0"/>
        <v>2000</v>
      </c>
    </row>
    <row r="24" spans="1:5" x14ac:dyDescent="0.35">
      <c r="A24" s="92" t="s">
        <v>526</v>
      </c>
      <c r="B24" s="92">
        <v>25</v>
      </c>
      <c r="C24" s="92" t="s">
        <v>516</v>
      </c>
      <c r="D24" s="92">
        <v>60</v>
      </c>
      <c r="E24" s="92">
        <f t="shared" si="0"/>
        <v>1500</v>
      </c>
    </row>
    <row r="25" spans="1:5" x14ac:dyDescent="0.35">
      <c r="A25" s="92" t="s">
        <v>526</v>
      </c>
      <c r="B25" s="92">
        <v>25</v>
      </c>
      <c r="C25" s="92" t="s">
        <v>519</v>
      </c>
      <c r="D25" s="92">
        <v>40</v>
      </c>
      <c r="E25" s="92">
        <f t="shared" si="0"/>
        <v>1000</v>
      </c>
    </row>
    <row r="26" spans="1:5" x14ac:dyDescent="0.35">
      <c r="A26" s="92" t="s">
        <v>526</v>
      </c>
      <c r="B26" s="92">
        <v>25</v>
      </c>
      <c r="C26" s="92" t="s">
        <v>522</v>
      </c>
      <c r="D26" s="92">
        <v>30</v>
      </c>
      <c r="E26" s="92">
        <f t="shared" si="0"/>
        <v>750</v>
      </c>
    </row>
  </sheetData>
  <mergeCells count="4">
    <mergeCell ref="A1:B1"/>
    <mergeCell ref="C1:D1"/>
    <mergeCell ref="H1:I1"/>
    <mergeCell ref="H9:M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6"/>
  <sheetViews>
    <sheetView topLeftCell="A60" workbookViewId="0">
      <selection activeCell="A65" sqref="A65:A73"/>
    </sheetView>
  </sheetViews>
  <sheetFormatPr defaultRowHeight="14.5" x14ac:dyDescent="0.35"/>
  <cols>
    <col min="1" max="1" width="34.54296875" customWidth="1"/>
    <col min="2" max="2" width="7.1796875" bestFit="1" customWidth="1"/>
    <col min="3" max="3" width="60.1796875" customWidth="1"/>
  </cols>
  <sheetData>
    <row r="1" spans="1:3" ht="15" thickBot="1" x14ac:dyDescent="0.4">
      <c r="A1" s="47" t="s">
        <v>527</v>
      </c>
      <c r="B1" s="48" t="s">
        <v>528</v>
      </c>
      <c r="C1" s="48" t="s">
        <v>77</v>
      </c>
    </row>
    <row r="2" spans="1:3" ht="15" thickBot="1" x14ac:dyDescent="0.4">
      <c r="A2" s="49" t="s">
        <v>529</v>
      </c>
      <c r="B2" s="50"/>
      <c r="C2" s="51"/>
    </row>
    <row r="3" spans="1:3" ht="15" thickBot="1" x14ac:dyDescent="0.4">
      <c r="A3" s="46" t="s">
        <v>530</v>
      </c>
      <c r="B3" s="52"/>
      <c r="C3" s="53"/>
    </row>
    <row r="4" spans="1:3" ht="15" thickBot="1" x14ac:dyDescent="0.4">
      <c r="A4" s="54" t="s">
        <v>531</v>
      </c>
      <c r="B4" s="55">
        <v>10</v>
      </c>
      <c r="C4" s="56"/>
    </row>
    <row r="5" spans="1:3" ht="26.5" thickBot="1" x14ac:dyDescent="0.4">
      <c r="A5" s="54" t="s">
        <v>532</v>
      </c>
      <c r="B5" s="55">
        <v>5</v>
      </c>
      <c r="C5" s="57" t="s">
        <v>533</v>
      </c>
    </row>
    <row r="6" spans="1:3" ht="15" thickBot="1" x14ac:dyDescent="0.4">
      <c r="A6" s="54" t="s">
        <v>534</v>
      </c>
      <c r="B6" s="55">
        <v>5</v>
      </c>
      <c r="C6" s="57" t="s">
        <v>535</v>
      </c>
    </row>
    <row r="7" spans="1:3" ht="15" thickBot="1" x14ac:dyDescent="0.4">
      <c r="A7" s="54" t="s">
        <v>536</v>
      </c>
      <c r="B7" s="55">
        <v>0</v>
      </c>
      <c r="C7" s="56"/>
    </row>
    <row r="8" spans="1:3" ht="15" thickBot="1" x14ac:dyDescent="0.4">
      <c r="A8" s="49" t="s">
        <v>537</v>
      </c>
      <c r="B8" s="50"/>
      <c r="C8" s="51"/>
    </row>
    <row r="9" spans="1:3" ht="15" thickBot="1" x14ac:dyDescent="0.4">
      <c r="A9" s="46" t="s">
        <v>538</v>
      </c>
      <c r="B9" s="52"/>
      <c r="C9" s="53"/>
    </row>
    <row r="10" spans="1:3" ht="15" thickBot="1" x14ac:dyDescent="0.4">
      <c r="A10" s="54" t="s">
        <v>539</v>
      </c>
      <c r="B10" s="55">
        <v>10</v>
      </c>
      <c r="C10" s="56"/>
    </row>
    <row r="11" spans="1:3" ht="15" thickBot="1" x14ac:dyDescent="0.4">
      <c r="A11" s="54" t="s">
        <v>58</v>
      </c>
      <c r="B11" s="55">
        <v>7</v>
      </c>
      <c r="C11" s="56"/>
    </row>
    <row r="12" spans="1:3" ht="15" thickBot="1" x14ac:dyDescent="0.4">
      <c r="A12" s="54" t="s">
        <v>540</v>
      </c>
      <c r="B12" s="55">
        <v>7</v>
      </c>
      <c r="C12" s="56"/>
    </row>
    <row r="13" spans="1:3" ht="15" thickBot="1" x14ac:dyDescent="0.4">
      <c r="A13" s="54" t="s">
        <v>541</v>
      </c>
      <c r="B13" s="55">
        <v>2</v>
      </c>
      <c r="C13" s="56"/>
    </row>
    <row r="14" spans="1:3" ht="15" thickBot="1" x14ac:dyDescent="0.4">
      <c r="A14" s="46" t="s">
        <v>542</v>
      </c>
      <c r="B14" s="52"/>
      <c r="C14" s="53"/>
    </row>
    <row r="15" spans="1:3" ht="15" thickBot="1" x14ac:dyDescent="0.4">
      <c r="A15" s="54" t="s">
        <v>543</v>
      </c>
      <c r="B15" s="55">
        <v>8</v>
      </c>
      <c r="C15" s="56"/>
    </row>
    <row r="16" spans="1:3" ht="15" thickBot="1" x14ac:dyDescent="0.4">
      <c r="A16" s="54" t="s">
        <v>544</v>
      </c>
      <c r="B16" s="55">
        <v>4</v>
      </c>
      <c r="C16" s="56"/>
    </row>
    <row r="17" spans="1:3" ht="15" thickBot="1" x14ac:dyDescent="0.4">
      <c r="A17" s="54" t="s">
        <v>545</v>
      </c>
      <c r="B17" s="55">
        <v>2</v>
      </c>
      <c r="C17" s="56"/>
    </row>
    <row r="18" spans="1:3" ht="15" thickBot="1" x14ac:dyDescent="0.4">
      <c r="A18" s="54" t="s">
        <v>546</v>
      </c>
      <c r="B18" s="55">
        <v>0</v>
      </c>
      <c r="C18" s="56"/>
    </row>
    <row r="19" spans="1:3" ht="15" thickBot="1" x14ac:dyDescent="0.4">
      <c r="A19" s="49" t="s">
        <v>547</v>
      </c>
      <c r="B19" s="50"/>
      <c r="C19" s="51"/>
    </row>
    <row r="20" spans="1:3" ht="15" thickBot="1" x14ac:dyDescent="0.4">
      <c r="A20" s="46" t="s">
        <v>548</v>
      </c>
      <c r="B20" s="52"/>
      <c r="C20" s="53"/>
    </row>
    <row r="21" spans="1:3" ht="26.5" thickBot="1" x14ac:dyDescent="0.4">
      <c r="A21" s="54" t="s">
        <v>549</v>
      </c>
      <c r="B21" s="55">
        <v>4</v>
      </c>
      <c r="C21" s="57" t="s">
        <v>550</v>
      </c>
    </row>
    <row r="22" spans="1:3" ht="26.5" thickBot="1" x14ac:dyDescent="0.4">
      <c r="A22" s="54" t="s">
        <v>551</v>
      </c>
      <c r="B22" s="55">
        <v>2</v>
      </c>
      <c r="C22" s="57" t="s">
        <v>552</v>
      </c>
    </row>
    <row r="23" spans="1:3" ht="15" thickBot="1" x14ac:dyDescent="0.4">
      <c r="A23" s="54" t="s">
        <v>536</v>
      </c>
      <c r="B23" s="55">
        <v>0</v>
      </c>
      <c r="C23" s="56"/>
    </row>
    <row r="24" spans="1:3" ht="15" thickBot="1" x14ac:dyDescent="0.4">
      <c r="A24" s="49" t="s">
        <v>553</v>
      </c>
      <c r="B24" s="50"/>
      <c r="C24" s="51"/>
    </row>
    <row r="25" spans="1:3" ht="26.5" thickBot="1" x14ac:dyDescent="0.4">
      <c r="A25" s="46" t="s">
        <v>554</v>
      </c>
      <c r="B25" s="53"/>
      <c r="C25" s="53"/>
    </row>
    <row r="26" spans="1:3" ht="15" thickBot="1" x14ac:dyDescent="0.4">
      <c r="A26" s="54" t="s">
        <v>555</v>
      </c>
      <c r="B26" s="55">
        <v>10</v>
      </c>
      <c r="C26" s="56"/>
    </row>
    <row r="27" spans="1:3" ht="15" thickBot="1" x14ac:dyDescent="0.4">
      <c r="A27" s="54" t="s">
        <v>556</v>
      </c>
      <c r="B27" s="55">
        <v>9</v>
      </c>
      <c r="C27" s="56"/>
    </row>
    <row r="28" spans="1:3" ht="15" thickBot="1" x14ac:dyDescent="0.4">
      <c r="A28" s="54" t="s">
        <v>557</v>
      </c>
      <c r="B28" s="55">
        <v>8</v>
      </c>
      <c r="C28" s="56"/>
    </row>
    <row r="29" spans="1:3" ht="15" thickBot="1" x14ac:dyDescent="0.4">
      <c r="A29" s="54" t="s">
        <v>558</v>
      </c>
      <c r="B29" s="55">
        <v>6</v>
      </c>
      <c r="C29" s="56"/>
    </row>
    <row r="30" spans="1:3" ht="15" thickBot="1" x14ac:dyDescent="0.4">
      <c r="A30" s="54" t="s">
        <v>559</v>
      </c>
      <c r="B30" s="55">
        <v>5</v>
      </c>
      <c r="C30" s="56"/>
    </row>
    <row r="31" spans="1:3" ht="15" thickBot="1" x14ac:dyDescent="0.4">
      <c r="A31" s="54" t="s">
        <v>560</v>
      </c>
      <c r="B31" s="55">
        <v>4</v>
      </c>
      <c r="C31" s="56"/>
    </row>
    <row r="32" spans="1:3" ht="15" thickBot="1" x14ac:dyDescent="0.4">
      <c r="A32" s="54" t="s">
        <v>561</v>
      </c>
      <c r="B32" s="55">
        <v>2</v>
      </c>
      <c r="C32" s="56"/>
    </row>
    <row r="33" spans="1:3" ht="15" thickBot="1" x14ac:dyDescent="0.4">
      <c r="A33" s="54" t="s">
        <v>562</v>
      </c>
      <c r="B33" s="55">
        <v>1</v>
      </c>
      <c r="C33" s="56"/>
    </row>
    <row r="34" spans="1:3" ht="15" thickBot="1" x14ac:dyDescent="0.4">
      <c r="A34" s="54" t="s">
        <v>563</v>
      </c>
      <c r="B34" s="55">
        <v>0</v>
      </c>
      <c r="C34" s="56"/>
    </row>
    <row r="35" spans="1:3" ht="15" thickBot="1" x14ac:dyDescent="0.4">
      <c r="A35" s="49" t="s">
        <v>564</v>
      </c>
      <c r="B35" s="50"/>
      <c r="C35" s="51"/>
    </row>
    <row r="36" spans="1:3" ht="15" thickBot="1" x14ac:dyDescent="0.4">
      <c r="A36" s="46" t="s">
        <v>565</v>
      </c>
      <c r="B36" s="52"/>
      <c r="C36" s="53"/>
    </row>
    <row r="37" spans="1:3" ht="26.5" thickBot="1" x14ac:dyDescent="0.4">
      <c r="A37" s="54" t="s">
        <v>566</v>
      </c>
      <c r="B37" s="55">
        <v>10</v>
      </c>
      <c r="C37" s="57" t="s">
        <v>567</v>
      </c>
    </row>
    <row r="38" spans="1:3" ht="39.5" thickBot="1" x14ac:dyDescent="0.4">
      <c r="A38" s="54" t="s">
        <v>568</v>
      </c>
      <c r="B38" s="55">
        <v>10</v>
      </c>
      <c r="C38" s="57" t="s">
        <v>569</v>
      </c>
    </row>
    <row r="39" spans="1:3" ht="15" thickBot="1" x14ac:dyDescent="0.4">
      <c r="A39" s="54" t="s">
        <v>570</v>
      </c>
      <c r="B39" s="55">
        <v>8</v>
      </c>
      <c r="C39" s="57" t="s">
        <v>571</v>
      </c>
    </row>
    <row r="40" spans="1:3" ht="39.5" thickBot="1" x14ac:dyDescent="0.4">
      <c r="A40" s="54" t="s">
        <v>572</v>
      </c>
      <c r="B40" s="55">
        <v>8</v>
      </c>
      <c r="C40" s="57" t="s">
        <v>573</v>
      </c>
    </row>
    <row r="41" spans="1:3" ht="39.5" thickBot="1" x14ac:dyDescent="0.4">
      <c r="A41" s="54" t="s">
        <v>574</v>
      </c>
      <c r="B41" s="55">
        <v>7</v>
      </c>
      <c r="C41" s="57" t="s">
        <v>575</v>
      </c>
    </row>
    <row r="42" spans="1:3" ht="15" thickBot="1" x14ac:dyDescent="0.4">
      <c r="A42" s="54" t="s">
        <v>576</v>
      </c>
      <c r="B42" s="55">
        <v>5</v>
      </c>
      <c r="C42" s="57" t="s">
        <v>577</v>
      </c>
    </row>
    <row r="43" spans="1:3" ht="26.5" thickBot="1" x14ac:dyDescent="0.4">
      <c r="A43" s="54" t="s">
        <v>56</v>
      </c>
      <c r="B43" s="55">
        <v>5</v>
      </c>
      <c r="C43" s="57" t="s">
        <v>578</v>
      </c>
    </row>
    <row r="44" spans="1:3" ht="39.5" thickBot="1" x14ac:dyDescent="0.4">
      <c r="A44" s="54" t="s">
        <v>579</v>
      </c>
      <c r="B44" s="55">
        <v>0</v>
      </c>
      <c r="C44" s="57" t="s">
        <v>580</v>
      </c>
    </row>
    <row r="45" spans="1:3" ht="15" thickBot="1" x14ac:dyDescent="0.4">
      <c r="A45" s="49" t="s">
        <v>581</v>
      </c>
      <c r="B45" s="50"/>
      <c r="C45" s="51"/>
    </row>
    <row r="46" spans="1:3" ht="15" thickBot="1" x14ac:dyDescent="0.4">
      <c r="A46" s="46" t="s">
        <v>582</v>
      </c>
      <c r="B46" s="52"/>
      <c r="C46" s="53"/>
    </row>
    <row r="47" spans="1:3" ht="15" thickBot="1" x14ac:dyDescent="0.4">
      <c r="A47" s="54" t="s">
        <v>583</v>
      </c>
      <c r="B47" s="55" t="s">
        <v>68</v>
      </c>
      <c r="C47" s="57" t="s">
        <v>584</v>
      </c>
    </row>
    <row r="48" spans="1:3" ht="15" thickBot="1" x14ac:dyDescent="0.4">
      <c r="A48" s="54" t="s">
        <v>585</v>
      </c>
      <c r="B48" s="55" t="s">
        <v>68</v>
      </c>
      <c r="C48" s="56"/>
    </row>
    <row r="49" spans="1:3" ht="15" thickBot="1" x14ac:dyDescent="0.4">
      <c r="A49" s="46" t="s">
        <v>586</v>
      </c>
      <c r="B49" s="52"/>
      <c r="C49" s="53"/>
    </row>
    <row r="50" spans="1:3" ht="15" thickBot="1" x14ac:dyDescent="0.4">
      <c r="A50" s="54" t="s">
        <v>583</v>
      </c>
      <c r="B50" s="55" t="s">
        <v>68</v>
      </c>
      <c r="C50" s="57" t="s">
        <v>584</v>
      </c>
    </row>
    <row r="51" spans="1:3" ht="15" thickBot="1" x14ac:dyDescent="0.4">
      <c r="A51" s="54" t="s">
        <v>585</v>
      </c>
      <c r="B51" s="55" t="s">
        <v>68</v>
      </c>
      <c r="C51" s="56"/>
    </row>
    <row r="52" spans="1:3" ht="15" thickBot="1" x14ac:dyDescent="0.4">
      <c r="A52" s="46" t="s">
        <v>587</v>
      </c>
      <c r="B52" s="52"/>
      <c r="C52" s="53"/>
    </row>
    <row r="53" spans="1:3" ht="15" thickBot="1" x14ac:dyDescent="0.4">
      <c r="A53" s="54" t="s">
        <v>583</v>
      </c>
      <c r="B53" s="55" t="s">
        <v>68</v>
      </c>
      <c r="C53" s="57" t="s">
        <v>584</v>
      </c>
    </row>
    <row r="54" spans="1:3" ht="15" thickBot="1" x14ac:dyDescent="0.4">
      <c r="A54" s="54" t="s">
        <v>585</v>
      </c>
      <c r="B54" s="55" t="s">
        <v>68</v>
      </c>
      <c r="C54" s="56"/>
    </row>
    <row r="55" spans="1:3" ht="15" thickBot="1" x14ac:dyDescent="0.4">
      <c r="A55" s="46" t="s">
        <v>588</v>
      </c>
      <c r="B55" s="52"/>
      <c r="C55" s="53"/>
    </row>
    <row r="56" spans="1:3" ht="15" thickBot="1" x14ac:dyDescent="0.4">
      <c r="A56" s="54" t="s">
        <v>583</v>
      </c>
      <c r="B56" s="55" t="s">
        <v>68</v>
      </c>
      <c r="C56" s="57" t="s">
        <v>584</v>
      </c>
    </row>
    <row r="57" spans="1:3" ht="15" thickBot="1" x14ac:dyDescent="0.4">
      <c r="A57" s="54" t="s">
        <v>585</v>
      </c>
      <c r="B57" s="55" t="s">
        <v>68</v>
      </c>
      <c r="C57" s="56"/>
    </row>
    <row r="58" spans="1:3" ht="26.5" thickBot="1" x14ac:dyDescent="0.4">
      <c r="A58" s="46" t="s">
        <v>589</v>
      </c>
      <c r="B58" s="52"/>
      <c r="C58" s="53"/>
    </row>
    <row r="59" spans="1:3" ht="26.5" thickBot="1" x14ac:dyDescent="0.4">
      <c r="A59" s="54" t="s">
        <v>590</v>
      </c>
      <c r="B59" s="55">
        <v>8</v>
      </c>
      <c r="C59" s="57" t="s">
        <v>591</v>
      </c>
    </row>
    <row r="60" spans="1:3" ht="26.5" thickBot="1" x14ac:dyDescent="0.4">
      <c r="A60" s="54" t="s">
        <v>592</v>
      </c>
      <c r="B60" s="55">
        <v>4</v>
      </c>
      <c r="C60" s="57" t="s">
        <v>593</v>
      </c>
    </row>
    <row r="61" spans="1:3" ht="26.5" thickBot="1" x14ac:dyDescent="0.4">
      <c r="A61" s="54" t="s">
        <v>594</v>
      </c>
      <c r="B61" s="55">
        <v>2</v>
      </c>
      <c r="C61" s="57" t="s">
        <v>595</v>
      </c>
    </row>
    <row r="62" spans="1:3" ht="26.5" thickBot="1" x14ac:dyDescent="0.4">
      <c r="A62" s="54" t="s">
        <v>596</v>
      </c>
      <c r="B62" s="55">
        <v>0</v>
      </c>
      <c r="C62" s="57" t="s">
        <v>597</v>
      </c>
    </row>
    <row r="63" spans="1:3" ht="15" thickBot="1" x14ac:dyDescent="0.4">
      <c r="A63" s="49" t="s">
        <v>598</v>
      </c>
      <c r="B63" s="50"/>
      <c r="C63" s="51"/>
    </row>
    <row r="64" spans="1:3" ht="26.5" thickBot="1" x14ac:dyDescent="0.4">
      <c r="A64" s="46" t="s">
        <v>29</v>
      </c>
      <c r="B64" s="52"/>
      <c r="C64" s="53"/>
    </row>
    <row r="65" spans="1:3" ht="15" thickBot="1" x14ac:dyDescent="0.4">
      <c r="A65" s="54" t="s">
        <v>599</v>
      </c>
      <c r="B65" s="55" t="s">
        <v>68</v>
      </c>
      <c r="C65" s="57"/>
    </row>
    <row r="66" spans="1:3" ht="15" thickBot="1" x14ac:dyDescent="0.4">
      <c r="A66" s="54" t="s">
        <v>600</v>
      </c>
      <c r="B66" s="55" t="s">
        <v>68</v>
      </c>
      <c r="C66" s="57"/>
    </row>
    <row r="67" spans="1:3" ht="15" thickBot="1" x14ac:dyDescent="0.4">
      <c r="A67" s="54" t="s">
        <v>601</v>
      </c>
      <c r="B67" s="55" t="s">
        <v>68</v>
      </c>
      <c r="C67" s="57"/>
    </row>
    <row r="68" spans="1:3" ht="15" thickBot="1" x14ac:dyDescent="0.4">
      <c r="A68" s="54" t="s">
        <v>602</v>
      </c>
      <c r="B68" s="55" t="s">
        <v>68</v>
      </c>
      <c r="C68" s="57"/>
    </row>
    <row r="69" spans="1:3" ht="15" thickBot="1" x14ac:dyDescent="0.4">
      <c r="A69" s="54" t="s">
        <v>603</v>
      </c>
      <c r="B69" s="55" t="s">
        <v>68</v>
      </c>
      <c r="C69" s="57"/>
    </row>
    <row r="70" spans="1:3" ht="15" thickBot="1" x14ac:dyDescent="0.4">
      <c r="A70" s="54" t="s">
        <v>604</v>
      </c>
      <c r="B70" s="55" t="s">
        <v>68</v>
      </c>
      <c r="C70" s="57"/>
    </row>
    <row r="71" spans="1:3" ht="15" thickBot="1" x14ac:dyDescent="0.4">
      <c r="A71" s="54" t="s">
        <v>605</v>
      </c>
      <c r="B71" s="55" t="s">
        <v>68</v>
      </c>
      <c r="C71" s="57"/>
    </row>
    <row r="72" spans="1:3" ht="15" thickBot="1" x14ac:dyDescent="0.4">
      <c r="A72" s="54" t="s">
        <v>606</v>
      </c>
      <c r="B72" s="55" t="s">
        <v>68</v>
      </c>
      <c r="C72" s="57"/>
    </row>
    <row r="73" spans="1:3" ht="15" thickBot="1" x14ac:dyDescent="0.4">
      <c r="A73" s="54" t="s">
        <v>607</v>
      </c>
      <c r="B73" s="55" t="s">
        <v>68</v>
      </c>
      <c r="C73" s="57"/>
    </row>
    <row r="74" spans="1:3" ht="15" thickBot="1" x14ac:dyDescent="0.4">
      <c r="A74" s="46" t="s">
        <v>30</v>
      </c>
      <c r="B74" s="52"/>
      <c r="C74" s="53"/>
    </row>
    <row r="75" spans="1:3" ht="15" thickBot="1" x14ac:dyDescent="0.4">
      <c r="A75" s="54" t="s">
        <v>583</v>
      </c>
      <c r="B75" s="55" t="s">
        <v>68</v>
      </c>
      <c r="C75" s="57"/>
    </row>
    <row r="76" spans="1:3" ht="15" thickBot="1" x14ac:dyDescent="0.4">
      <c r="A76" s="54" t="s">
        <v>585</v>
      </c>
      <c r="B76" s="55" t="s">
        <v>68</v>
      </c>
      <c r="C76" s="57"/>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M16"/>
  <sheetViews>
    <sheetView workbookViewId="0">
      <selection activeCell="F2" sqref="F2"/>
    </sheetView>
  </sheetViews>
  <sheetFormatPr defaultRowHeight="14.5" x14ac:dyDescent="0.35"/>
  <cols>
    <col min="3" max="3" width="15.1796875" customWidth="1"/>
    <col min="7" max="7" width="23.54296875" customWidth="1"/>
    <col min="9" max="9" width="12.453125" customWidth="1"/>
  </cols>
  <sheetData>
    <row r="2" spans="1:13" x14ac:dyDescent="0.35">
      <c r="A2" t="s">
        <v>36</v>
      </c>
      <c r="B2" t="s">
        <v>583</v>
      </c>
      <c r="C2" t="s">
        <v>82</v>
      </c>
      <c r="D2" t="s">
        <v>608</v>
      </c>
      <c r="E2" t="s">
        <v>583</v>
      </c>
      <c r="F2" t="s">
        <v>609</v>
      </c>
      <c r="G2" t="s">
        <v>610</v>
      </c>
      <c r="H2" t="s">
        <v>56</v>
      </c>
      <c r="I2" t="s">
        <v>505</v>
      </c>
      <c r="J2" t="s">
        <v>611</v>
      </c>
      <c r="K2" t="s">
        <v>499</v>
      </c>
      <c r="L2" t="s">
        <v>612</v>
      </c>
      <c r="M2" t="s">
        <v>613</v>
      </c>
    </row>
    <row r="3" spans="1:13" x14ac:dyDescent="0.35">
      <c r="A3" t="s">
        <v>15</v>
      </c>
      <c r="B3" t="s">
        <v>585</v>
      </c>
      <c r="C3" t="s">
        <v>126</v>
      </c>
      <c r="D3" t="s">
        <v>614</v>
      </c>
      <c r="E3" t="s">
        <v>585</v>
      </c>
      <c r="F3" t="s">
        <v>58</v>
      </c>
      <c r="G3" t="s">
        <v>56</v>
      </c>
      <c r="H3" t="s">
        <v>52</v>
      </c>
      <c r="I3" t="s">
        <v>504</v>
      </c>
      <c r="J3" t="s">
        <v>615</v>
      </c>
      <c r="K3" t="s">
        <v>500</v>
      </c>
      <c r="L3" t="s">
        <v>616</v>
      </c>
      <c r="M3" t="s">
        <v>617</v>
      </c>
    </row>
    <row r="4" spans="1:13" x14ac:dyDescent="0.35">
      <c r="A4" t="s">
        <v>41</v>
      </c>
      <c r="B4" t="s">
        <v>618</v>
      </c>
      <c r="C4" t="s">
        <v>619</v>
      </c>
      <c r="D4" t="s">
        <v>620</v>
      </c>
      <c r="E4" t="s">
        <v>68</v>
      </c>
      <c r="F4" t="s">
        <v>621</v>
      </c>
      <c r="G4" t="s">
        <v>622</v>
      </c>
      <c r="I4" t="s">
        <v>503</v>
      </c>
      <c r="J4" t="s">
        <v>623</v>
      </c>
      <c r="K4" t="s">
        <v>501</v>
      </c>
      <c r="L4" t="s">
        <v>624</v>
      </c>
      <c r="M4" t="s">
        <v>616</v>
      </c>
    </row>
    <row r="5" spans="1:13" x14ac:dyDescent="0.35">
      <c r="A5" t="s">
        <v>44</v>
      </c>
      <c r="B5" t="s">
        <v>68</v>
      </c>
      <c r="C5" t="s">
        <v>68</v>
      </c>
      <c r="D5" t="s">
        <v>625</v>
      </c>
      <c r="G5" t="s">
        <v>626</v>
      </c>
      <c r="I5" t="s">
        <v>53</v>
      </c>
      <c r="J5" t="s">
        <v>627</v>
      </c>
      <c r="K5" t="s">
        <v>502</v>
      </c>
      <c r="M5" t="s">
        <v>624</v>
      </c>
    </row>
    <row r="6" spans="1:13" x14ac:dyDescent="0.35">
      <c r="D6" t="s">
        <v>628</v>
      </c>
      <c r="I6" t="s">
        <v>57</v>
      </c>
    </row>
    <row r="7" spans="1:13" x14ac:dyDescent="0.35">
      <c r="D7" t="s">
        <v>629</v>
      </c>
      <c r="I7" t="s">
        <v>68</v>
      </c>
    </row>
    <row r="8" spans="1:13" x14ac:dyDescent="0.35">
      <c r="D8" t="s">
        <v>630</v>
      </c>
    </row>
    <row r="9" spans="1:13" x14ac:dyDescent="0.35">
      <c r="D9" t="s">
        <v>631</v>
      </c>
    </row>
    <row r="10" spans="1:13" x14ac:dyDescent="0.35">
      <c r="D10" t="s">
        <v>632</v>
      </c>
    </row>
    <row r="11" spans="1:13" x14ac:dyDescent="0.35">
      <c r="D11" t="s">
        <v>633</v>
      </c>
    </row>
    <row r="12" spans="1:13" x14ac:dyDescent="0.35">
      <c r="D12" t="s">
        <v>634</v>
      </c>
    </row>
    <row r="13" spans="1:13" x14ac:dyDescent="0.35">
      <c r="D13" t="s">
        <v>635</v>
      </c>
    </row>
    <row r="14" spans="1:13" x14ac:dyDescent="0.35">
      <c r="D14" t="s">
        <v>636</v>
      </c>
    </row>
    <row r="15" spans="1:13" x14ac:dyDescent="0.35">
      <c r="D15" t="s">
        <v>637</v>
      </c>
    </row>
    <row r="16" spans="1:13" x14ac:dyDescent="0.35">
      <c r="D16" t="s">
        <v>638</v>
      </c>
    </row>
  </sheetData>
  <pageMargins left="0.7" right="0.7" top="0.75" bottom="0.75" header="0.3" footer="0.3"/>
  <pageSetup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895ADDFD53464182D1DC817ADE8116" ma:contentTypeVersion="8" ma:contentTypeDescription="Create a new document." ma:contentTypeScope="" ma:versionID="8c585c49490f5fa942b190f61830e9db">
  <xsd:schema xmlns:xsd="http://www.w3.org/2001/XMLSchema" xmlns:xs="http://www.w3.org/2001/XMLSchema" xmlns:p="http://schemas.microsoft.com/office/2006/metadata/properties" xmlns:ns2="a3b5d2f1-6d39-49d0-9dde-dc3cecca4e06" targetNamespace="http://schemas.microsoft.com/office/2006/metadata/properties" ma:root="true" ma:fieldsID="bf12b3146080a1e383cc3c49b409c3e1" ns2:_="">
    <xsd:import namespace="a3b5d2f1-6d39-49d0-9dde-dc3cecca4e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b5d2f1-6d39-49d0-9dde-dc3cecca4e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569770-A01A-4D28-A9F5-CA9F76E536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b5d2f1-6d39-49d0-9dde-dc3cecca4e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5443BA-AE46-4125-923F-092BD8B4414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9A29642-3727-48F6-8450-79AD3BD3E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Methodology</vt:lpstr>
      <vt:lpstr>Scoping</vt:lpstr>
      <vt:lpstr>Threat Modeling</vt:lpstr>
      <vt:lpstr>Control Assessment</vt:lpstr>
      <vt:lpstr>Risk Evaluation</vt:lpstr>
      <vt:lpstr>Risk Score Cal</vt:lpstr>
      <vt:lpstr>Ref2</vt:lpstr>
      <vt:lpstr>Ref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2021-09-01T06:01:53Z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0x01010022895ADDFD53464182D1DC817ADE8116</vt:lpwstr>
  </property>
</Properties>
</file>