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hy\angelineshalini.github.io\Olympic Athletes\"/>
    </mc:Choice>
  </mc:AlternateContent>
  <bookViews>
    <workbookView xWindow="0" yWindow="0" windowWidth="20490" windowHeight="7755" activeTab="2"/>
  </bookViews>
  <sheets>
    <sheet name="Sheet2" sheetId="2" r:id="rId1"/>
    <sheet name="Sheet1" sheetId="1" r:id="rId2"/>
    <sheet name="Sheet3" sheetId="3" r:id="rId3"/>
    <sheet name="timecalc" sheetId="5" r:id="rId4"/>
    <sheet name="Sheet4" sheetId="4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G6" i="5"/>
  <c r="H7" i="5"/>
  <c r="H6" i="5"/>
  <c r="H5" i="5"/>
  <c r="H4" i="5"/>
  <c r="H3" i="5"/>
  <c r="H2" i="5"/>
  <c r="G5" i="5"/>
  <c r="G4" i="5"/>
  <c r="G3" i="5"/>
  <c r="G2" i="5"/>
  <c r="G15" i="5"/>
  <c r="F7" i="5"/>
  <c r="F6" i="5"/>
  <c r="F5" i="5"/>
  <c r="F4" i="5"/>
  <c r="F3" i="5"/>
  <c r="F2" i="5"/>
  <c r="E7" i="5"/>
  <c r="E6" i="5"/>
  <c r="E5" i="5"/>
  <c r="E4" i="5"/>
  <c r="E3" i="5"/>
  <c r="E2" i="5"/>
  <c r="P7" i="3"/>
  <c r="P6" i="3"/>
  <c r="P5" i="3"/>
  <c r="P4" i="3"/>
  <c r="P3" i="3"/>
  <c r="P2" i="3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O3" i="3"/>
  <c r="O4" i="3"/>
  <c r="O5" i="3"/>
  <c r="O6" i="3"/>
  <c r="O7" i="3"/>
  <c r="O2" i="3"/>
  <c r="N7" i="3"/>
  <c r="N6" i="3"/>
  <c r="N5" i="3"/>
  <c r="N4" i="3"/>
  <c r="N3" i="3"/>
  <c r="N2" i="3"/>
  <c r="I3" i="4"/>
  <c r="I4" i="4"/>
  <c r="I5" i="4"/>
  <c r="I6" i="4"/>
  <c r="I7" i="4"/>
  <c r="I2" i="4"/>
  <c r="H3" i="4"/>
  <c r="H4" i="4"/>
  <c r="H5" i="4"/>
  <c r="H6" i="4"/>
  <c r="H7" i="4"/>
  <c r="H2" i="4"/>
  <c r="G3" i="4"/>
  <c r="G4" i="4"/>
  <c r="G5" i="4"/>
  <c r="G6" i="4"/>
  <c r="G7" i="4"/>
  <c r="G2" i="4"/>
  <c r="F2" i="4"/>
  <c r="F3" i="4"/>
  <c r="F4" i="4"/>
  <c r="F5" i="4"/>
  <c r="F6" i="4"/>
  <c r="F7" i="4"/>
  <c r="P10" i="3"/>
  <c r="O10" i="3"/>
  <c r="L10" i="3"/>
  <c r="M10" i="3"/>
  <c r="G27" i="3"/>
  <c r="G23" i="3"/>
  <c r="G22" i="3"/>
  <c r="F22" i="3"/>
  <c r="G24" i="3" s="1"/>
  <c r="F25" i="3"/>
  <c r="F27" i="3" s="1"/>
  <c r="F24" i="3"/>
  <c r="F26" i="3" s="1"/>
  <c r="F28" i="3" s="1"/>
  <c r="F23" i="3"/>
  <c r="G25" i="3" s="1"/>
  <c r="P20" i="3"/>
  <c r="O20" i="3"/>
  <c r="N20" i="3"/>
  <c r="M20" i="3"/>
  <c r="L20" i="3"/>
  <c r="G20" i="3"/>
  <c r="C19" i="3"/>
  <c r="H17" i="4" l="1"/>
  <c r="I17" i="4"/>
  <c r="I13" i="4"/>
  <c r="H13" i="4"/>
  <c r="H14" i="4"/>
  <c r="I14" i="4"/>
  <c r="I18" i="4"/>
  <c r="H18" i="4"/>
  <c r="I15" i="4"/>
  <c r="H15" i="4"/>
  <c r="I16" i="4"/>
  <c r="H16" i="4"/>
  <c r="G28" i="3"/>
  <c r="G26" i="3"/>
  <c r="F12" i="3"/>
  <c r="F11" i="3"/>
  <c r="E11" i="3"/>
  <c r="D16" i="3"/>
  <c r="E16" i="3" s="1"/>
  <c r="D15" i="3"/>
  <c r="F15" i="3" s="1"/>
  <c r="D14" i="3"/>
  <c r="E14" i="3" s="1"/>
  <c r="D13" i="3"/>
  <c r="E13" i="3" s="1"/>
  <c r="D12" i="3"/>
  <c r="E12" i="3" s="1"/>
  <c r="D11" i="3"/>
  <c r="N11" i="3"/>
  <c r="N12" i="3" s="1"/>
  <c r="F45" i="2"/>
  <c r="F44" i="2"/>
  <c r="F43" i="2"/>
  <c r="F42" i="2"/>
  <c r="F41" i="2"/>
  <c r="F40" i="2"/>
  <c r="E41" i="2"/>
  <c r="E42" i="2"/>
  <c r="E43" i="2"/>
  <c r="E44" i="2"/>
  <c r="E45" i="2"/>
  <c r="E40" i="2"/>
  <c r="D41" i="2"/>
  <c r="D42" i="2"/>
  <c r="D43" i="2"/>
  <c r="D44" i="2"/>
  <c r="D45" i="2"/>
  <c r="D40" i="2"/>
  <c r="M12" i="3" l="1"/>
  <c r="P12" i="3"/>
  <c r="O12" i="3"/>
  <c r="L12" i="3"/>
  <c r="N13" i="3"/>
  <c r="F13" i="3"/>
  <c r="L11" i="3"/>
  <c r="F14" i="3"/>
  <c r="F16" i="3"/>
  <c r="P11" i="3"/>
  <c r="M11" i="3"/>
  <c r="O11" i="3"/>
  <c r="E15" i="3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P13" i="3" l="1"/>
  <c r="M13" i="3"/>
  <c r="O13" i="3"/>
  <c r="N14" i="3"/>
  <c r="L13" i="3"/>
  <c r="M14" i="3" l="1"/>
  <c r="P14" i="3"/>
  <c r="O14" i="3"/>
  <c r="L14" i="3"/>
  <c r="N15" i="3"/>
  <c r="N16" i="3" s="1"/>
  <c r="N17" i="3" l="1"/>
  <c r="P16" i="3"/>
  <c r="O16" i="3"/>
  <c r="M16" i="3"/>
  <c r="L16" i="3"/>
  <c r="P15" i="3"/>
  <c r="M15" i="3"/>
  <c r="O15" i="3"/>
  <c r="L15" i="3"/>
  <c r="O17" i="3" l="1"/>
  <c r="P17" i="3"/>
  <c r="M17" i="3"/>
  <c r="L17" i="3"/>
</calcChain>
</file>

<file path=xl/sharedStrings.xml><?xml version="1.0" encoding="utf-8"?>
<sst xmlns="http://schemas.openxmlformats.org/spreadsheetml/2006/main" count="1845" uniqueCount="511">
  <si>
    <t>name</t>
  </si>
  <si>
    <t>sport</t>
  </si>
  <si>
    <t>country</t>
  </si>
  <si>
    <t>gender</t>
  </si>
  <si>
    <t>BEALE Daniel</t>
  </si>
  <si>
    <t>hockey</t>
  </si>
  <si>
    <t>australia</t>
  </si>
  <si>
    <t>men</t>
  </si>
  <si>
    <t>CHARTER Andrew</t>
  </si>
  <si>
    <t>CIRIELLO Chris</t>
  </si>
  <si>
    <t>CRAIG Tom</t>
  </si>
  <si>
    <t>DAWSON Matthew</t>
  </si>
  <si>
    <t>DEAVIN Tim</t>
  </si>
  <si>
    <t>DWYER Jamie</t>
  </si>
  <si>
    <t>GOHDES Matt</t>
  </si>
  <si>
    <t>GOVERS Blake</t>
  </si>
  <si>
    <t>HAYWARD Jeremy</t>
  </si>
  <si>
    <t>KAVANAGH Fergus</t>
  </si>
  <si>
    <t>KNOWLES Mark</t>
  </si>
  <si>
    <t>OCKENDEN Edward</t>
  </si>
  <si>
    <t>ORCHARD Simon</t>
  </si>
  <si>
    <t>SWANN Matthew</t>
  </si>
  <si>
    <t>TURNER Glenn</t>
  </si>
  <si>
    <t>WHETTON Jacob</t>
  </si>
  <si>
    <t>ZALEWSKI Aran</t>
  </si>
  <si>
    <t>BLYTH Madonna</t>
  </si>
  <si>
    <t>women</t>
  </si>
  <si>
    <t>BONE Edwina</t>
  </si>
  <si>
    <t>CLAXTON Jane</t>
  </si>
  <si>
    <t>DWYER Kirstin</t>
  </si>
  <si>
    <t>FLANAGAN Anna</t>
  </si>
  <si>
    <t>KENNY Jodie</t>
  </si>
  <si>
    <t>LYNCH Rachael</t>
  </si>
  <si>
    <t>MCMAHON Karri</t>
  </si>
  <si>
    <t>MORGAN Georgina</t>
  </si>
  <si>
    <t>NANCE Gabrielle</t>
  </si>
  <si>
    <t>NANSCAWEN Georgia</t>
  </si>
  <si>
    <t>PARKER Georgina</t>
  </si>
  <si>
    <t>PERIS Brooke</t>
  </si>
  <si>
    <t>SABLOWSKI Casey</t>
  </si>
  <si>
    <t>SLATTERY Kathryn</t>
  </si>
  <si>
    <t>SMITH Emily</t>
  </si>
  <si>
    <t>STEWART Grace</t>
  </si>
  <si>
    <t>WILLIAMS Mariah</t>
  </si>
  <si>
    <t>PARATTU Sreejesh</t>
  </si>
  <si>
    <t>india</t>
  </si>
  <si>
    <t>KHADANGBAM Kothajit</t>
  </si>
  <si>
    <t>VOKKALIGA Raghunath</t>
  </si>
  <si>
    <t>SINGH Rupinder Pal</t>
  </si>
  <si>
    <t>MOR Pardeep</t>
  </si>
  <si>
    <t>SINGH Harmanpreet</t>
  </si>
  <si>
    <t>SINGH Sardar</t>
  </si>
  <si>
    <t>KANGUJAM Chinglensana</t>
  </si>
  <si>
    <t>SANNUVANDA Uthappa</t>
  </si>
  <si>
    <t>MUJTABA Danish</t>
  </si>
  <si>
    <t>WALMIKI Devindar</t>
  </si>
  <si>
    <t>SINGH Manpreet</t>
  </si>
  <si>
    <t>SOWMARPET Sunil</t>
  </si>
  <si>
    <t>SINGH Ramandeep</t>
  </si>
  <si>
    <t>SINGH Akashdeep</t>
  </si>
  <si>
    <t>THIMMAIAH Chandanda</t>
  </si>
  <si>
    <t>KUMAR Surender</t>
  </si>
  <si>
    <t>DAHIYA Vikas</t>
  </si>
  <si>
    <t>SAVITA Savita</t>
  </si>
  <si>
    <t>ETIMARPU Rajani</t>
  </si>
  <si>
    <t>LAKRA Sunita</t>
  </si>
  <si>
    <t>DEEPIKA Deepika</t>
  </si>
  <si>
    <t>PUKHRAMBAM Sushila</t>
  </si>
  <si>
    <t>TOPPO Namita</t>
  </si>
  <si>
    <t>EKKA Deep</t>
  </si>
  <si>
    <t>YADAV Renuka</t>
  </si>
  <si>
    <t>MINZ Lilima</t>
  </si>
  <si>
    <t>KAUR Navjot</t>
  </si>
  <si>
    <t>MONIKA</t>
  </si>
  <si>
    <t>RANI</t>
  </si>
  <si>
    <t>RANI Poonam</t>
  </si>
  <si>
    <t>KATARIYA Vandana</t>
  </si>
  <si>
    <t>THOKCHOM Anuradha</t>
  </si>
  <si>
    <t>PRADHAN Nikki</t>
  </si>
  <si>
    <t>RUAT FELI Hnialum</t>
  </si>
  <si>
    <t>DUBEY Preeti</t>
  </si>
  <si>
    <t>BAM Kathleen</t>
  </si>
  <si>
    <t>united-states</t>
  </si>
  <si>
    <t>BRIGGS Jaclyn</t>
  </si>
  <si>
    <t>CRANDALL Lauren</t>
  </si>
  <si>
    <t>DAWSON Rachel</t>
  </si>
  <si>
    <t>FALGOWSKI Katelyn</t>
  </si>
  <si>
    <t>FEE Stefanie</t>
  </si>
  <si>
    <t>GONZALEZ Melissa</t>
  </si>
  <si>
    <t>KASOLD Michelle</t>
  </si>
  <si>
    <t>KOLOJEJCHICK Kelsey</t>
  </si>
  <si>
    <t>MANLEY Alyssa</t>
  </si>
  <si>
    <t>REINPRECHT Julia</t>
  </si>
  <si>
    <t>REINPRECHT Katherine</t>
  </si>
  <si>
    <t>SELENSKI Paige</t>
  </si>
  <si>
    <t>SHARKEY Kathleen</t>
  </si>
  <si>
    <t>VAN SICKLE Caitlin</t>
  </si>
  <si>
    <t>VITTESE Michelle</t>
  </si>
  <si>
    <t>WIDDALL Alesha</t>
  </si>
  <si>
    <t>WITMER Jill</t>
  </si>
  <si>
    <t>TUPPER Scott</t>
  </si>
  <si>
    <t>canada</t>
  </si>
  <si>
    <t>GUEST Matthew</t>
  </si>
  <si>
    <t>HILDRETH Richard</t>
  </si>
  <si>
    <t>TEIXEIRA Devohn</t>
  </si>
  <si>
    <t>PEREIRA Keegan</t>
  </si>
  <si>
    <t>CARTER David</t>
  </si>
  <si>
    <t>SMYTHE Iain</t>
  </si>
  <si>
    <t>FROESE Adam</t>
  </si>
  <si>
    <t>GILL Jagdish</t>
  </si>
  <si>
    <t>HO-GARCIA Gabriel</t>
  </si>
  <si>
    <t>PANESAR Sukhi</t>
  </si>
  <si>
    <t>CURRAN Taylor</t>
  </si>
  <si>
    <t>JOHNSTON Gordon</t>
  </si>
  <si>
    <t>KINDLER Antoni</t>
  </si>
  <si>
    <t>MARTIN Benjamin</t>
  </si>
  <si>
    <t>PEARSON Mark</t>
  </si>
  <si>
    <t>SARMENTO Matthew</t>
  </si>
  <si>
    <t>BISSETT Brenden</t>
  </si>
  <si>
    <t>ARCHIBALD Ryan</t>
  </si>
  <si>
    <t>new-zealand</t>
  </si>
  <si>
    <t>CHILD Marcus</t>
  </si>
  <si>
    <t>CHILD Simon</t>
  </si>
  <si>
    <t>COUGHLAN James</t>
  </si>
  <si>
    <t>HAIG Nick</t>
  </si>
  <si>
    <t>HILTON Blair</t>
  </si>
  <si>
    <t>INGLIS Hugo</t>
  </si>
  <si>
    <t>JENNESS Stephen</t>
  </si>
  <si>
    <t>MANCHESTER Devon</t>
  </si>
  <si>
    <t>MCALEESE Shea</t>
  </si>
  <si>
    <t>NEAL Shay</t>
  </si>
  <si>
    <t>PANCHIA Arun</t>
  </si>
  <si>
    <t>PHILLIPS Hayden</t>
  </si>
  <si>
    <t>RUSSELL Kane</t>
  </si>
  <si>
    <t>SHAW Bradley</t>
  </si>
  <si>
    <t>TARRANT Blair</t>
  </si>
  <si>
    <t>WILSON Nick</t>
  </si>
  <si>
    <t>WOODS Nic</t>
  </si>
  <si>
    <t>CHARLTON Samantha</t>
  </si>
  <si>
    <t>COCKS Sophie</t>
  </si>
  <si>
    <t>FLYNN Gemma</t>
  </si>
  <si>
    <t>GIBSON Amelia</t>
  </si>
  <si>
    <t>GUNSON Elizabeth</t>
  </si>
  <si>
    <t>HARRISON Charlotte</t>
  </si>
  <si>
    <t>HAYWARD Pippa</t>
  </si>
  <si>
    <t>KEDDELL Elizabeth</t>
  </si>
  <si>
    <t>MERRY Olivia</t>
  </si>
  <si>
    <t>MICHELSEN Stacey</t>
  </si>
  <si>
    <t>NEAL Brooke</t>
  </si>
  <si>
    <t>PEARCE Kirsten</t>
  </si>
  <si>
    <t>MCLAREN Anita</t>
  </si>
  <si>
    <t>RUTHERFORD Sally</t>
  </si>
  <si>
    <t>SMITH Kelsey</t>
  </si>
  <si>
    <t>THOMPSON Elizabeth</t>
  </si>
  <si>
    <t>WEBSTER Petrea</t>
  </si>
  <si>
    <t>WHITELOCK Kayla</t>
  </si>
  <si>
    <t>BRUNET Manuel</t>
  </si>
  <si>
    <t>argentina</t>
  </si>
  <si>
    <t>CALLIONI Facundo</t>
  </si>
  <si>
    <t>GILARDI Juan</t>
  </si>
  <si>
    <t>IBARRA Pedro</t>
  </si>
  <si>
    <t>IBARRA Isidoro</t>
  </si>
  <si>
    <t>LOPEZ Juan</t>
  </si>
  <si>
    <t>MAZZILLI Agustin</t>
  </si>
  <si>
    <t>MENINI Joaquin</t>
  </si>
  <si>
    <t>ORTIZ Ignacio</t>
  </si>
  <si>
    <t>PAREDES Matias</t>
  </si>
  <si>
    <t>PEILLAT Gonzalo</t>
  </si>
  <si>
    <t>REY Lucas</t>
  </si>
  <si>
    <t>REY Matias</t>
  </si>
  <si>
    <t>ROSSI Lucas</t>
  </si>
  <si>
    <t>VILA Lucas</t>
  </si>
  <si>
    <t>VIVALDI Juan</t>
  </si>
  <si>
    <t>SALADINO Juan</t>
  </si>
  <si>
    <t>MASSO Luca</t>
  </si>
  <si>
    <t>AGUIRRE Gabriela</t>
  </si>
  <si>
    <t>ALBERTARRIO Agustina</t>
  </si>
  <si>
    <t>BARRIONUEVO Maria</t>
  </si>
  <si>
    <t>CAVALLERO Martina</t>
  </si>
  <si>
    <t>CAMPOY Maria</t>
  </si>
  <si>
    <t>GOMES Julia</t>
  </si>
  <si>
    <t>HABIF Florencia</t>
  </si>
  <si>
    <t>HABIF Agustina</t>
  </si>
  <si>
    <t>MERINO Delfina</t>
  </si>
  <si>
    <t>MUTIO Maria</t>
  </si>
  <si>
    <t>ORTIZ Maria</t>
  </si>
  <si>
    <t>REBECCHI Carla</t>
  </si>
  <si>
    <t>ROMANG Pilar</t>
  </si>
  <si>
    <t>SANCHEZ Rocio</t>
  </si>
  <si>
    <t>SUCCI Belen</t>
  </si>
  <si>
    <t>ZULOAGA Victoria</t>
  </si>
  <si>
    <t>GRANATTO Maria</t>
  </si>
  <si>
    <t>VON DER HEYDE Lucina</t>
  </si>
  <si>
    <t>PENG Yang</t>
  </si>
  <si>
    <t>china</t>
  </si>
  <si>
    <t>CUI Qiuxia</t>
  </si>
  <si>
    <t>LI Jiaqi</t>
  </si>
  <si>
    <t>LIANG Meiyu</t>
  </si>
  <si>
    <t>DE Jiaojiao</t>
  </si>
  <si>
    <t>WANG Mengyu</t>
  </si>
  <si>
    <t>WU Qiong</t>
  </si>
  <si>
    <t>OU Zixia</t>
  </si>
  <si>
    <t>YU Qian</t>
  </si>
  <si>
    <t>ZHAO Yudiao</t>
  </si>
  <si>
    <t>ZHANG Jinrong</t>
  </si>
  <si>
    <t>LI Dongxiao</t>
  </si>
  <si>
    <t>LI Hongxia</t>
  </si>
  <si>
    <t>GUO Jiajia</t>
  </si>
  <si>
    <t>ZHANG Xiaoxue</t>
  </si>
  <si>
    <t>SUN Xiao</t>
  </si>
  <si>
    <t>WANG Na</t>
  </si>
  <si>
    <t>SONG Qingling</t>
  </si>
  <si>
    <t>BUTT Linus</t>
  </si>
  <si>
    <t>germany</t>
  </si>
  <si>
    <t>DEECKE Oskar</t>
  </si>
  <si>
    <t>FUCHS Florian</t>
  </si>
  <si>
    <t>FURSTE Moritz</t>
  </si>
  <si>
    <t>GRAMBUSCH Mats</t>
  </si>
  <si>
    <t>GRAMBUSCH Tom</t>
  </si>
  <si>
    <t>HANER Martin</t>
  </si>
  <si>
    <t>HAUKE Tobias</t>
  </si>
  <si>
    <t>HERZBRUCH Timm</t>
  </si>
  <si>
    <t>JACOBI Nicolas</t>
  </si>
  <si>
    <t>KORN Oliver</t>
  </si>
  <si>
    <t>MULLER Mathias</t>
  </si>
  <si>
    <t>ORUZ Timur</t>
  </si>
  <si>
    <t>RUHR Christopher</t>
  </si>
  <si>
    <t>TROMPERTZ Moritz</t>
  </si>
  <si>
    <t>WELLEN Niklas</t>
  </si>
  <si>
    <t>WESLEY Christopher</t>
  </si>
  <si>
    <t>ZWICKER Martin</t>
  </si>
  <si>
    <t>ALTENBURG Lisa</t>
  </si>
  <si>
    <t>FRANK Yvonne</t>
  </si>
  <si>
    <t>HAUKE Franzisca</t>
  </si>
  <si>
    <t>KRUGER Hannah</t>
  </si>
  <si>
    <t>LORENZ Nike</t>
  </si>
  <si>
    <t>MAVERS Marie</t>
  </si>
  <si>
    <t>MULLER Julia</t>
  </si>
  <si>
    <t>MULLER-WIELAND Janne</t>
  </si>
  <si>
    <t>OLDHAFER Pia-Sophie</t>
  </si>
  <si>
    <t>ORUZ Selin</t>
  </si>
  <si>
    <t>OTTE Katharina</t>
  </si>
  <si>
    <t>PIEPER Cecile</t>
  </si>
  <si>
    <t>REYNOLDS Kristina</t>
  </si>
  <si>
    <t>SCHRODER Anne</t>
  </si>
  <si>
    <t>SCHUTZE Lisa</t>
  </si>
  <si>
    <t>SPRINK Annika</t>
  </si>
  <si>
    <t>STAPENHORST Charlotte</t>
  </si>
  <si>
    <t>TESCHKE Jana</t>
  </si>
  <si>
    <t>VANASCH Vincent</t>
  </si>
  <si>
    <t>belgium</t>
  </si>
  <si>
    <t>CHARLIER Cedric</t>
  </si>
  <si>
    <t>BRIELS Thomas</t>
  </si>
  <si>
    <t>BOCCARD Gauthier</t>
  </si>
  <si>
    <t>VAN AUBEL Florent</t>
  </si>
  <si>
    <t>STOCKBROEKX Emmanuel</t>
  </si>
  <si>
    <t>COSYNS Tanguy</t>
  </si>
  <si>
    <t>TRUYENS Jerome</t>
  </si>
  <si>
    <t>DENAYER Felix</t>
  </si>
  <si>
    <t>HENDRICKX Alexander</t>
  </si>
  <si>
    <t>DOCKIER Sebastien</t>
  </si>
  <si>
    <t>LUYPAERT Loick</t>
  </si>
  <si>
    <t>GOUGNARD Simon</t>
  </si>
  <si>
    <t>BOON Tom</t>
  </si>
  <si>
    <t>DE PAEUW Alexandre</t>
  </si>
  <si>
    <t>DOHMEN John-John</t>
  </si>
  <si>
    <t>VAN DOREN Arthur</t>
  </si>
  <si>
    <t>VAN STRYDONCK Elliot</t>
  </si>
  <si>
    <t>AMES David</t>
  </si>
  <si>
    <t>great-britain</t>
  </si>
  <si>
    <t>BROGDON Alastair</t>
  </si>
  <si>
    <t>CATLIN Nickolas</t>
  </si>
  <si>
    <t>CONDON David</t>
  </si>
  <si>
    <t>DIXON Adam</t>
  </si>
  <si>
    <t>FOX Daniel</t>
  </si>
  <si>
    <t>GLEGHORNE Mark</t>
  </si>
  <si>
    <t>HOARE Michael</t>
  </si>
  <si>
    <t>JACKSON Ashley</t>
  </si>
  <si>
    <t>LEWERS Iain</t>
  </si>
  <si>
    <t>MANTELL Simon</t>
  </si>
  <si>
    <t>MARTIN Harry</t>
  </si>
  <si>
    <t>MIDDLETON Barry</t>
  </si>
  <si>
    <t>PINNER George</t>
  </si>
  <si>
    <t>SHINGLES Daniel</t>
  </si>
  <si>
    <t>SLOAN Ian</t>
  </si>
  <si>
    <t>WARD Sam</t>
  </si>
  <si>
    <t>WEIR Henry</t>
  </si>
  <si>
    <t>ANSLEY Giselle</t>
  </si>
  <si>
    <t>BRAY Sophie</t>
  </si>
  <si>
    <t>CULLEN Crista</t>
  </si>
  <si>
    <t>DANSON Alexandra</t>
  </si>
  <si>
    <t>HINCH Maddie</t>
  </si>
  <si>
    <t>LEIGH Joanna</t>
  </si>
  <si>
    <t>MACLEOD Hannah</t>
  </si>
  <si>
    <t>MCCALLIN Shona</t>
  </si>
  <si>
    <t>OWSLEY Lily</t>
  </si>
  <si>
    <t>QUEK Samantha</t>
  </si>
  <si>
    <t>RICHARDSON-WALSH Helen</t>
  </si>
  <si>
    <t>RICHARDSON-WALSH Kate</t>
  </si>
  <si>
    <t>TOWNSEND Susannah</t>
  </si>
  <si>
    <t>TWIGG Georgina</t>
  </si>
  <si>
    <t>UNSWORTH Laura</t>
  </si>
  <si>
    <t>WATTON Eleanor</t>
  </si>
  <si>
    <t>WEBB Hollie</t>
  </si>
  <si>
    <t>WHITE Nicola</t>
  </si>
  <si>
    <t>ALEGRE David</t>
  </si>
  <si>
    <t>spain</t>
  </si>
  <si>
    <t>CARRERA Jorge</t>
  </si>
  <si>
    <t>CASASAYAS Alex</t>
  </si>
  <si>
    <t>CORTES Francisco</t>
  </si>
  <si>
    <t>DELAS Miguel</t>
  </si>
  <si>
    <t>ENRIQUE Sergi</t>
  </si>
  <si>
    <t>FERNANDEZ Mario</t>
  </si>
  <si>
    <t>IGLESIAS Alvaro</t>
  </si>
  <si>
    <t>LLEONART Xavier</t>
  </si>
  <si>
    <t>MIR Andres</t>
  </si>
  <si>
    <t>OLIVA Roc</t>
  </si>
  <si>
    <t>PEREZ-PLA Bosco</t>
  </si>
  <si>
    <t>PIERA Salvador</t>
  </si>
  <si>
    <t>QUEMADA Pau</t>
  </si>
  <si>
    <t>ROMEU Josep</t>
  </si>
  <si>
    <t>RUIZ Vicenc</t>
  </si>
  <si>
    <t>SALLES Marc</t>
  </si>
  <si>
    <t>TERRAZA Manel</t>
  </si>
  <si>
    <t>BONASTRE Berta</t>
  </si>
  <si>
    <t>COMERMA Gloria</t>
  </si>
  <si>
    <t>GARCIA Begona</t>
  </si>
  <si>
    <t>GINE Xantal</t>
  </si>
  <si>
    <t>GUINEA Cristina</t>
  </si>
  <si>
    <t>GUTIERREZ Rocio</t>
  </si>
  <si>
    <t>JIMENEZ Lucia</t>
  </si>
  <si>
    <t>LOPEZ Maria</t>
  </si>
  <si>
    <t>LOPEZ DE EQUILAZ Maria</t>
  </si>
  <si>
    <t>MAGAZ Alicia</t>
  </si>
  <si>
    <t>OLIVA Georgina</t>
  </si>
  <si>
    <t>PEREZ Beatriz</t>
  </si>
  <si>
    <t>PETCHAME Carlota</t>
  </si>
  <si>
    <t>PONS Julia</t>
  </si>
  <si>
    <t>RIERA Lola</t>
  </si>
  <si>
    <t>RUIZ Maria</t>
  </si>
  <si>
    <t>SALVATELLA Carola</t>
  </si>
  <si>
    <t>YBARRA Rocio</t>
  </si>
  <si>
    <t>IMER Adam</t>
  </si>
  <si>
    <t>brazil</t>
  </si>
  <si>
    <t>PATROCINIO Andre</t>
  </si>
  <si>
    <t>DE PAULA Augusto</t>
  </si>
  <si>
    <t>PAES Bruno</t>
  </si>
  <si>
    <t>MENDONCA Bruno</t>
  </si>
  <si>
    <t>MCPHERSON Christophen</t>
  </si>
  <si>
    <t>ROST-ONNES Ernst</t>
  </si>
  <si>
    <t>LOPEZ Joaquin</t>
  </si>
  <si>
    <t>PAIXAO Lucas</t>
  </si>
  <si>
    <t>PASIN Marcos</t>
  </si>
  <si>
    <t>BORGES Matheus</t>
  </si>
  <si>
    <t>VAN DER HEIJDEN Patrick</t>
  </si>
  <si>
    <t>BATISTA Paulo</t>
  </si>
  <si>
    <t>FAUSTINO Rodrigo</t>
  </si>
  <si>
    <t>STEIMBACH Rodrigo</t>
  </si>
  <si>
    <t>SMITH Stephane</t>
  </si>
  <si>
    <t>BOMFIM Thiago</t>
  </si>
  <si>
    <t>VAN DER HEIJDEN Yuri</t>
  </si>
  <si>
    <t>SOTHERN Alan</t>
  </si>
  <si>
    <t>ireland</t>
  </si>
  <si>
    <t>CARGO Christopher</t>
  </si>
  <si>
    <t>HARTE Conor</t>
  </si>
  <si>
    <t>HARTE David</t>
  </si>
  <si>
    <t>MAGEE Eugene</t>
  </si>
  <si>
    <t>JACKSON John</t>
  </si>
  <si>
    <t>BELL Jonathan</t>
  </si>
  <si>
    <t>SHIMMINS Kirk</t>
  </si>
  <si>
    <t>GOOD Kyle</t>
  </si>
  <si>
    <t>ROBSON Michael</t>
  </si>
  <si>
    <t>WATT Michael</t>
  </si>
  <si>
    <t>GLEGHORNE Paul</t>
  </si>
  <si>
    <t>CARUTH Peter</t>
  </si>
  <si>
    <t>GORMLEY Ronan</t>
  </si>
  <si>
    <t>O'DONOGHUE Shane</t>
  </si>
  <si>
    <t>COCKRAM Timothy</t>
  </si>
  <si>
    <t>DARLING Michael</t>
  </si>
  <si>
    <t>JERMYN John</t>
  </si>
  <si>
    <t>HAN Hye Lyoung</t>
  </si>
  <si>
    <t>republic-of-korea</t>
  </si>
  <si>
    <t>KIM Jongeun</t>
  </si>
  <si>
    <t>KIM Bomi</t>
  </si>
  <si>
    <t>JANG Heesun</t>
  </si>
  <si>
    <t>JANG Sooji</t>
  </si>
  <si>
    <t>AN Hyoju</t>
  </si>
  <si>
    <t>LEE Youngsil</t>
  </si>
  <si>
    <t>HONG Yoojin</t>
  </si>
  <si>
    <t>PARK Kiju</t>
  </si>
  <si>
    <t>PARK Seunga</t>
  </si>
  <si>
    <t>SEO Jungeun</t>
  </si>
  <si>
    <t>CHEON Eunbi</t>
  </si>
  <si>
    <t>KIM Hyunji</t>
  </si>
  <si>
    <t>JUNG Heabin</t>
  </si>
  <si>
    <t>BAEK Eeseul</t>
  </si>
  <si>
    <t>LEE Yurim</t>
  </si>
  <si>
    <t>CHO Hyejin</t>
  </si>
  <si>
    <t>PARK Mihyun</t>
  </si>
  <si>
    <t>SHIBATA Akane</t>
  </si>
  <si>
    <t>japan</t>
  </si>
  <si>
    <t>YUDA Hazuki</t>
  </si>
  <si>
    <t>ASAI Yu</t>
  </si>
  <si>
    <t>NISHIMURA Ayaka</t>
  </si>
  <si>
    <t>ONO Mayumi</t>
  </si>
  <si>
    <t>MITSUHASHI Aki</t>
  </si>
  <si>
    <t>NISHIKORI Emi</t>
  </si>
  <si>
    <t>NOMURA Kana</t>
  </si>
  <si>
    <t>KAWAMURA Motomi</t>
  </si>
  <si>
    <t>NAGAI Hazuki</t>
  </si>
  <si>
    <t>NAGAI Yuri</t>
  </si>
  <si>
    <t>SAKAGUCHI Maki</t>
  </si>
  <si>
    <t>NAKAGAWA Miyuki</t>
  </si>
  <si>
    <t>ASANO Sakiyo</t>
  </si>
  <si>
    <t>NAKASHIMA Mie</t>
  </si>
  <si>
    <t>HAYASHI Nagisa</t>
  </si>
  <si>
    <t>MANO Yukari</t>
  </si>
  <si>
    <t>SHIMIZU Minami</t>
  </si>
  <si>
    <t>VAN DER HORST Robert</t>
  </si>
  <si>
    <t>netherlands</t>
  </si>
  <si>
    <t>JONKER Constantijn</t>
  </si>
  <si>
    <t>HOFMAN Rogier</t>
  </si>
  <si>
    <t>PRUIJSER Mirco</t>
  </si>
  <si>
    <t>KEMPERMAN Robbert</t>
  </si>
  <si>
    <t>SCHUURMAN Glenn</t>
  </si>
  <si>
    <t>BAART Sander</t>
  </si>
  <si>
    <t>STOCKMANN Jacob</t>
  </si>
  <si>
    <t>DE VOOGD Bob</t>
  </si>
  <si>
    <t>VAN DER WEERDEN Mink</t>
  </si>
  <si>
    <t>TURKSTRA Hidde</t>
  </si>
  <si>
    <t>CROON Jorrit</t>
  </si>
  <si>
    <t>HERTZBERGER Jeroen</t>
  </si>
  <si>
    <t>BAKKER Billy</t>
  </si>
  <si>
    <t>BLAAK Pirmin</t>
  </si>
  <si>
    <t>VAN ASS Severiano</t>
  </si>
  <si>
    <t>VERGA Valentin</t>
  </si>
  <si>
    <t>DE WIJN Sander</t>
  </si>
  <si>
    <t>VAN DER POLS Michelle</t>
  </si>
  <si>
    <t>VAN MAASAKKER Caia</t>
  </si>
  <si>
    <t>SOMBROEK Joyce</t>
  </si>
  <si>
    <t>JONKER Kelly</t>
  </si>
  <si>
    <t>KEETELS Marloes</t>
  </si>
  <si>
    <t>LEURINK Laurien</t>
  </si>
  <si>
    <t>BOS Willemijn</t>
  </si>
  <si>
    <t>VAN MALE Kitty</t>
  </si>
  <si>
    <t>DE GOEDE Eva</t>
  </si>
  <si>
    <t>DIRKSE VAN DEN HEUVEL Carlien</t>
  </si>
  <si>
    <t>NUNNINK Laura</t>
  </si>
  <si>
    <t>PAUMEN Maartje</t>
  </si>
  <si>
    <t>HOOG Ellen</t>
  </si>
  <si>
    <t>VAN GEFFEN Margot</t>
  </si>
  <si>
    <t>DE WAARD Xan</t>
  </si>
  <si>
    <t>WELTEN Lidewij</t>
  </si>
  <si>
    <t>VAN AS Naomi</t>
  </si>
  <si>
    <t>VERSCHOOR Maria</t>
  </si>
  <si>
    <t>height (m)</t>
  </si>
  <si>
    <t>weight(lbs)</t>
  </si>
  <si>
    <t>Row Labels</t>
  </si>
  <si>
    <t>Grand Total</t>
  </si>
  <si>
    <t>Average of age</t>
  </si>
  <si>
    <t>Age</t>
  </si>
  <si>
    <t>height 2</t>
  </si>
  <si>
    <t>height 1</t>
  </si>
  <si>
    <t>Height(inches)</t>
  </si>
  <si>
    <t>Average of Height(inches)</t>
  </si>
  <si>
    <t>Average of weight(lbs)</t>
  </si>
  <si>
    <t>Average of height (m)</t>
  </si>
  <si>
    <t>Height +5 scm</t>
  </si>
  <si>
    <t>Height (m)</t>
  </si>
  <si>
    <t>Armspan/2</t>
  </si>
  <si>
    <t>Country</t>
  </si>
  <si>
    <t>As</t>
  </si>
  <si>
    <t>Ht</t>
  </si>
  <si>
    <t>x1</t>
  </si>
  <si>
    <t>y1</t>
  </si>
  <si>
    <t>x2</t>
  </si>
  <si>
    <t>y2</t>
  </si>
  <si>
    <t>link</t>
  </si>
  <si>
    <t>Flags/germany.png</t>
  </si>
  <si>
    <t>Flags/netherlands.png</t>
  </si>
  <si>
    <t>Flags/belgium.png</t>
  </si>
  <si>
    <t>Flags/australia.png</t>
  </si>
  <si>
    <t>Flags/spain.png</t>
  </si>
  <si>
    <t>Flags/india.png</t>
  </si>
  <si>
    <t>fill</t>
  </si>
  <si>
    <t>yellow</t>
  </si>
  <si>
    <t>orange</t>
  </si>
  <si>
    <t>red</t>
  </si>
  <si>
    <t>pink</t>
  </si>
  <si>
    <t>lightsteelblue</t>
  </si>
  <si>
    <t>green</t>
  </si>
  <si>
    <t>center</t>
  </si>
  <si>
    <t>radious</t>
  </si>
  <si>
    <t>angke</t>
  </si>
  <si>
    <t>x3</t>
  </si>
  <si>
    <t>y3</t>
  </si>
  <si>
    <t>d</t>
  </si>
  <si>
    <t>D2/D</t>
  </si>
  <si>
    <t>linex</t>
  </si>
  <si>
    <t>liney</t>
  </si>
  <si>
    <t>stride length</t>
  </si>
  <si>
    <t>distance travelled in 11.08 strides</t>
  </si>
  <si>
    <t>distance travelled in 1 stride (m)</t>
  </si>
  <si>
    <t xml:space="preserve">Assumption </t>
  </si>
  <si>
    <t>no of strides per sec</t>
  </si>
  <si>
    <t>Distance covered in 1 sec(m)</t>
  </si>
  <si>
    <t>4.968 m</t>
  </si>
  <si>
    <t>1 sec</t>
  </si>
  <si>
    <t>1 m</t>
  </si>
  <si>
    <t xml:space="preserve">1 m is covered in(s) </t>
  </si>
  <si>
    <t>27.5 m is covered in(s)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</si>
</sst>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1" fillId="2" borderId="1" xfId="0" applyFont="1" applyFill="1" applyBorder="1" applyAlignment="1">
      <alignment horizontal="left"/>
    </xf>
    <xf numFmtId="0" fontId="0" fillId="0" borderId="2" xfId="0" applyFill="1" applyBorder="1"/>
  </cellXfs>
  <cellStyles count="1">
    <cellStyle name="Normal" xfId="0" builtinId="0"/>
  </cellStyles>
  <dxfs count="8"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2593.625721990742" createdVersion="5" refreshedVersion="5" minRefreshableVersion="3" recordCount="432">
  <cacheSource type="worksheet">
    <worksheetSource ref="A1:J433" sheet="Sheet1"/>
  </cacheSource>
  <cacheFields count="10">
    <cacheField name="name" numFmtId="0">
      <sharedItems/>
    </cacheField>
    <cacheField name="Age" numFmtId="0">
      <sharedItems containsSemiMixedTypes="0" containsString="0" containsNumber="1" containsInteger="1" minValue="17" maxValue="37"/>
    </cacheField>
    <cacheField name="height (m)" numFmtId="0">
      <sharedItems containsSemiMixedTypes="0" containsString="0" containsNumber="1" minValue="1.52" maxValue="1.96"/>
    </cacheField>
    <cacheField name="height 1" numFmtId="0">
      <sharedItems containsSemiMixedTypes="0" containsString="0" containsNumber="1" containsInteger="1" minValue="5" maxValue="6"/>
    </cacheField>
    <cacheField name="height 2" numFmtId="0">
      <sharedItems containsSemiMixedTypes="0" containsString="0" containsNumber="1" containsInteger="1" minValue="0" maxValue="11"/>
    </cacheField>
    <cacheField name="Height(inches)" numFmtId="0">
      <sharedItems containsSemiMixedTypes="0" containsString="0" containsNumber="1" containsInteger="1" minValue="60" maxValue="77"/>
    </cacheField>
    <cacheField name="weight(lbs)" numFmtId="0">
      <sharedItems containsSemiMixedTypes="0" containsString="0" containsNumber="1" containsInteger="1" minValue="99" maxValue="209"/>
    </cacheField>
    <cacheField name="sport" numFmtId="0">
      <sharedItems/>
    </cacheField>
    <cacheField name="country" numFmtId="0">
      <sharedItems count="16">
        <s v="australia"/>
        <s v="india"/>
        <s v="united-states"/>
        <s v="canada"/>
        <s v="new-zealand"/>
        <s v="argentina"/>
        <s v="china"/>
        <s v="germany"/>
        <s v="belgium"/>
        <s v="great-britain"/>
        <s v="spain"/>
        <s v="brazil"/>
        <s v="ireland"/>
        <s v="republic-of-korea"/>
        <s v="japan"/>
        <s v="netherlands"/>
      </sharedItems>
    </cacheField>
    <cacheField name="gender" numFmtId="0">
      <sharedItems count="2">
        <s v="men"/>
        <s v="wom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">
  <r>
    <s v="BEALE Daniel"/>
    <n v="23"/>
    <n v="1.84"/>
    <n v="6"/>
    <n v="0"/>
    <n v="72"/>
    <n v="163"/>
    <s v="hockey"/>
    <x v="0"/>
    <x v="0"/>
  </r>
  <r>
    <s v="CHARTER Andrew"/>
    <n v="29"/>
    <n v="1.82"/>
    <n v="6"/>
    <n v="0"/>
    <n v="72"/>
    <n v="192"/>
    <s v="hockey"/>
    <x v="0"/>
    <x v="0"/>
  </r>
  <r>
    <s v="CIRIELLO Chris"/>
    <n v="30"/>
    <n v="1.82"/>
    <n v="6"/>
    <n v="0"/>
    <n v="72"/>
    <n v="183"/>
    <s v="hockey"/>
    <x v="0"/>
    <x v="0"/>
  </r>
  <r>
    <s v="CRAIG Tom"/>
    <n v="20"/>
    <n v="1.86"/>
    <n v="6"/>
    <n v="1"/>
    <n v="73"/>
    <n v="187"/>
    <s v="hockey"/>
    <x v="0"/>
    <x v="0"/>
  </r>
  <r>
    <s v="DAWSON Matthew"/>
    <n v="22"/>
    <n v="1.76"/>
    <n v="5"/>
    <n v="9"/>
    <n v="69"/>
    <n v="146"/>
    <s v="hockey"/>
    <x v="0"/>
    <x v="0"/>
  </r>
  <r>
    <s v="DEAVIN Tim"/>
    <n v="32"/>
    <n v="1.85"/>
    <n v="6"/>
    <n v="1"/>
    <n v="73"/>
    <n v="170"/>
    <s v="hockey"/>
    <x v="0"/>
    <x v="0"/>
  </r>
  <r>
    <s v="DWYER Jamie"/>
    <n v="37"/>
    <n v="1.72"/>
    <n v="5"/>
    <n v="8"/>
    <n v="68"/>
    <n v="150"/>
    <s v="hockey"/>
    <x v="0"/>
    <x v="0"/>
  </r>
  <r>
    <s v="GOHDES Matt"/>
    <n v="26"/>
    <n v="1.8"/>
    <n v="5"/>
    <n v="11"/>
    <n v="71"/>
    <n v="176"/>
    <s v="hockey"/>
    <x v="0"/>
    <x v="0"/>
  </r>
  <r>
    <s v="GOVERS Blake"/>
    <n v="20"/>
    <n v="1.87"/>
    <n v="6"/>
    <n v="2"/>
    <n v="74"/>
    <n v="187"/>
    <s v="hockey"/>
    <x v="0"/>
    <x v="0"/>
  </r>
  <r>
    <s v="HAYWARD Jeremy"/>
    <n v="23"/>
    <n v="1.81"/>
    <n v="5"/>
    <n v="11"/>
    <n v="71"/>
    <n v="181"/>
    <s v="hockey"/>
    <x v="0"/>
    <x v="0"/>
  </r>
  <r>
    <s v="KAVANAGH Fergus"/>
    <n v="31"/>
    <n v="1.82"/>
    <n v="6"/>
    <n v="0"/>
    <n v="72"/>
    <n v="165"/>
    <s v="hockey"/>
    <x v="0"/>
    <x v="0"/>
  </r>
  <r>
    <s v="KNOWLES Mark"/>
    <n v="32"/>
    <n v="1.83"/>
    <n v="6"/>
    <n v="0"/>
    <n v="72"/>
    <n v="163"/>
    <s v="hockey"/>
    <x v="0"/>
    <x v="0"/>
  </r>
  <r>
    <s v="OCKENDEN Edward"/>
    <n v="29"/>
    <n v="1.8"/>
    <n v="5"/>
    <n v="11"/>
    <n v="71"/>
    <n v="161"/>
    <s v="hockey"/>
    <x v="0"/>
    <x v="0"/>
  </r>
  <r>
    <s v="ORCHARD Simon"/>
    <n v="30"/>
    <n v="1.86"/>
    <n v="6"/>
    <n v="1"/>
    <n v="73"/>
    <n v="181"/>
    <s v="hockey"/>
    <x v="0"/>
    <x v="0"/>
  </r>
  <r>
    <s v="SWANN Matthew"/>
    <n v="27"/>
    <n v="1.7"/>
    <n v="5"/>
    <n v="7"/>
    <n v="67"/>
    <n v="141"/>
    <s v="hockey"/>
    <x v="0"/>
    <x v="0"/>
  </r>
  <r>
    <s v="TURNER Glenn"/>
    <n v="32"/>
    <n v="1.79"/>
    <n v="5"/>
    <n v="10"/>
    <n v="70"/>
    <n v="181"/>
    <s v="hockey"/>
    <x v="0"/>
    <x v="0"/>
  </r>
  <r>
    <s v="WHETTON Jacob"/>
    <n v="25"/>
    <n v="1.72"/>
    <n v="5"/>
    <n v="8"/>
    <n v="68"/>
    <n v="141"/>
    <s v="hockey"/>
    <x v="0"/>
    <x v="0"/>
  </r>
  <r>
    <s v="ZALEWSKI Aran"/>
    <n v="25"/>
    <n v="1.86"/>
    <n v="6"/>
    <n v="1"/>
    <n v="73"/>
    <n v="176"/>
    <s v="hockey"/>
    <x v="0"/>
    <x v="0"/>
  </r>
  <r>
    <s v="BLYTH Madonna"/>
    <n v="30"/>
    <n v="1.65"/>
    <n v="5"/>
    <n v="5"/>
    <n v="65"/>
    <n v="132"/>
    <s v="hockey"/>
    <x v="0"/>
    <x v="1"/>
  </r>
  <r>
    <s v="BONE Edwina"/>
    <n v="28"/>
    <n v="1.7"/>
    <n v="5"/>
    <n v="7"/>
    <n v="67"/>
    <n v="154"/>
    <s v="hockey"/>
    <x v="0"/>
    <x v="1"/>
  </r>
  <r>
    <s v="CLAXTON Jane"/>
    <n v="23"/>
    <n v="1.69"/>
    <n v="5"/>
    <n v="7"/>
    <n v="67"/>
    <n v="132"/>
    <s v="hockey"/>
    <x v="0"/>
    <x v="1"/>
  </r>
  <r>
    <s v="DWYER Kirstin"/>
    <n v="27"/>
    <n v="1.73"/>
    <n v="5"/>
    <n v="8"/>
    <n v="68"/>
    <n v="146"/>
    <s v="hockey"/>
    <x v="0"/>
    <x v="1"/>
  </r>
  <r>
    <s v="FLANAGAN Anna"/>
    <n v="24"/>
    <n v="1.8"/>
    <n v="5"/>
    <n v="11"/>
    <n v="71"/>
    <n v="146"/>
    <s v="hockey"/>
    <x v="0"/>
    <x v="1"/>
  </r>
  <r>
    <s v="KENNY Jodie"/>
    <n v="28"/>
    <n v="1.83"/>
    <n v="6"/>
    <n v="0"/>
    <n v="72"/>
    <n v="163"/>
    <s v="hockey"/>
    <x v="0"/>
    <x v="1"/>
  </r>
  <r>
    <s v="LYNCH Rachael"/>
    <n v="30"/>
    <n v="1.79"/>
    <n v="5"/>
    <n v="10"/>
    <n v="70"/>
    <n v="150"/>
    <s v="hockey"/>
    <x v="0"/>
    <x v="1"/>
  </r>
  <r>
    <s v="MCMAHON Karri"/>
    <n v="24"/>
    <n v="1.77"/>
    <n v="5"/>
    <n v="10"/>
    <n v="70"/>
    <n v="154"/>
    <s v="hockey"/>
    <x v="0"/>
    <x v="1"/>
  </r>
  <r>
    <s v="MORGAN Georgina"/>
    <n v="23"/>
    <n v="1.79"/>
    <n v="5"/>
    <n v="10"/>
    <n v="70"/>
    <n v="154"/>
    <s v="hockey"/>
    <x v="0"/>
    <x v="1"/>
  </r>
  <r>
    <s v="NANCE Gabrielle"/>
    <n v="22"/>
    <n v="1.69"/>
    <n v="5"/>
    <n v="7"/>
    <n v="67"/>
    <n v="121"/>
    <s v="hockey"/>
    <x v="0"/>
    <x v="1"/>
  </r>
  <r>
    <s v="NANSCAWEN Georgia"/>
    <n v="24"/>
    <n v="1.6"/>
    <n v="5"/>
    <n v="3"/>
    <n v="63"/>
    <n v="130"/>
    <s v="hockey"/>
    <x v="0"/>
    <x v="1"/>
  </r>
  <r>
    <s v="PARKER Georgina"/>
    <n v="27"/>
    <n v="1.59"/>
    <n v="5"/>
    <n v="3"/>
    <n v="63"/>
    <n v="150"/>
    <s v="hockey"/>
    <x v="0"/>
    <x v="1"/>
  </r>
  <r>
    <s v="PERIS Brooke"/>
    <n v="23"/>
    <n v="1.72"/>
    <n v="5"/>
    <n v="8"/>
    <n v="68"/>
    <n v="126"/>
    <s v="hockey"/>
    <x v="0"/>
    <x v="1"/>
  </r>
  <r>
    <s v="SABLOWSKI Casey"/>
    <n v="27"/>
    <n v="1.7"/>
    <n v="5"/>
    <n v="7"/>
    <n v="67"/>
    <n v="137"/>
    <s v="hockey"/>
    <x v="0"/>
    <x v="1"/>
  </r>
  <r>
    <s v="SLATTERY Kathryn"/>
    <n v="23"/>
    <n v="1.73"/>
    <n v="5"/>
    <n v="8"/>
    <n v="68"/>
    <n v="150"/>
    <s v="hockey"/>
    <x v="0"/>
    <x v="1"/>
  </r>
  <r>
    <s v="SMITH Emily"/>
    <n v="24"/>
    <n v="1.59"/>
    <n v="5"/>
    <n v="3"/>
    <n v="63"/>
    <n v="121"/>
    <s v="hockey"/>
    <x v="0"/>
    <x v="1"/>
  </r>
  <r>
    <s v="STEWART Grace"/>
    <n v="19"/>
    <n v="1.75"/>
    <n v="5"/>
    <n v="9"/>
    <n v="69"/>
    <n v="150"/>
    <s v="hockey"/>
    <x v="0"/>
    <x v="1"/>
  </r>
  <r>
    <s v="WILLIAMS Mariah"/>
    <n v="21"/>
    <n v="1.68"/>
    <n v="5"/>
    <n v="6"/>
    <n v="66"/>
    <n v="146"/>
    <s v="hockey"/>
    <x v="0"/>
    <x v="1"/>
  </r>
  <r>
    <s v="PARATTU Sreejesh"/>
    <n v="28"/>
    <n v="1.83"/>
    <n v="6"/>
    <n v="0"/>
    <n v="72"/>
    <n v="174"/>
    <s v="hockey"/>
    <x v="1"/>
    <x v="0"/>
  </r>
  <r>
    <s v="KHADANGBAM Kothajit"/>
    <n v="23"/>
    <n v="1.7"/>
    <n v="5"/>
    <n v="7"/>
    <n v="67"/>
    <n v="139"/>
    <s v="hockey"/>
    <x v="1"/>
    <x v="0"/>
  </r>
  <r>
    <s v="VOKKALIGA Raghunath"/>
    <n v="27"/>
    <n v="1.79"/>
    <n v="5"/>
    <n v="10"/>
    <n v="70"/>
    <n v="196"/>
    <s v="hockey"/>
    <x v="1"/>
    <x v="0"/>
  </r>
  <r>
    <s v="SINGH Rupinder Pal"/>
    <n v="25"/>
    <n v="1.93"/>
    <n v="6"/>
    <n v="4"/>
    <n v="76"/>
    <n v="205"/>
    <s v="hockey"/>
    <x v="1"/>
    <x v="0"/>
  </r>
  <r>
    <s v="MOR Pardeep"/>
    <n v="24"/>
    <n v="1.76"/>
    <n v="5"/>
    <n v="9"/>
    <n v="69"/>
    <n v="148"/>
    <s v="hockey"/>
    <x v="1"/>
    <x v="0"/>
  </r>
  <r>
    <s v="SINGH Harmanpreet"/>
    <n v="20"/>
    <n v="1.77"/>
    <n v="5"/>
    <n v="10"/>
    <n v="70"/>
    <n v="154"/>
    <s v="hockey"/>
    <x v="1"/>
    <x v="0"/>
  </r>
  <r>
    <s v="SINGH Sardar"/>
    <n v="30"/>
    <n v="1.76"/>
    <n v="5"/>
    <n v="9"/>
    <n v="69"/>
    <n v="176"/>
    <s v="hockey"/>
    <x v="1"/>
    <x v="0"/>
  </r>
  <r>
    <s v="KANGUJAM Chinglensana"/>
    <n v="24"/>
    <n v="1.69"/>
    <n v="5"/>
    <n v="7"/>
    <n v="67"/>
    <n v="159"/>
    <s v="hockey"/>
    <x v="1"/>
    <x v="0"/>
  </r>
  <r>
    <s v="SANNUVANDA Uthappa"/>
    <n v="22"/>
    <n v="1.83"/>
    <n v="6"/>
    <n v="0"/>
    <n v="72"/>
    <n v="185"/>
    <s v="hockey"/>
    <x v="1"/>
    <x v="0"/>
  </r>
  <r>
    <s v="MUJTABA Danish"/>
    <n v="27"/>
    <n v="1.68"/>
    <n v="5"/>
    <n v="6"/>
    <n v="66"/>
    <n v="146"/>
    <s v="hockey"/>
    <x v="1"/>
    <x v="0"/>
  </r>
  <r>
    <s v="WALMIKI Devindar"/>
    <n v="24"/>
    <n v="1.78"/>
    <n v="5"/>
    <n v="10"/>
    <n v="70"/>
    <n v="152"/>
    <s v="hockey"/>
    <x v="1"/>
    <x v="0"/>
  </r>
  <r>
    <s v="SINGH Manpreet"/>
    <n v="24"/>
    <n v="1.72"/>
    <n v="5"/>
    <n v="8"/>
    <n v="68"/>
    <n v="152"/>
    <s v="hockey"/>
    <x v="1"/>
    <x v="0"/>
  </r>
  <r>
    <s v="SOWMARPET Sunil"/>
    <n v="27"/>
    <n v="1.76"/>
    <n v="5"/>
    <n v="9"/>
    <n v="69"/>
    <n v="150"/>
    <s v="hockey"/>
    <x v="1"/>
    <x v="0"/>
  </r>
  <r>
    <s v="SINGH Ramandeep"/>
    <n v="23"/>
    <n v="1.79"/>
    <n v="5"/>
    <n v="10"/>
    <n v="70"/>
    <n v="154"/>
    <s v="hockey"/>
    <x v="1"/>
    <x v="0"/>
  </r>
  <r>
    <s v="SINGH Akashdeep"/>
    <n v="21"/>
    <n v="1.78"/>
    <n v="5"/>
    <n v="10"/>
    <n v="70"/>
    <n v="154"/>
    <s v="hockey"/>
    <x v="1"/>
    <x v="0"/>
  </r>
  <r>
    <s v="THIMMAIAH Chandanda"/>
    <n v="25"/>
    <n v="1.71"/>
    <n v="5"/>
    <n v="7"/>
    <n v="67"/>
    <n v="134"/>
    <s v="hockey"/>
    <x v="1"/>
    <x v="0"/>
  </r>
  <r>
    <s v="KUMAR Surender"/>
    <n v="22"/>
    <n v="1.79"/>
    <n v="5"/>
    <n v="10"/>
    <n v="70"/>
    <n v="170"/>
    <s v="hockey"/>
    <x v="1"/>
    <x v="0"/>
  </r>
  <r>
    <s v="DAHIYA Vikas"/>
    <n v="21"/>
    <n v="1.8"/>
    <n v="5"/>
    <n v="11"/>
    <n v="71"/>
    <n v="152"/>
    <s v="hockey"/>
    <x v="1"/>
    <x v="0"/>
  </r>
  <r>
    <s v="SAVITA Savita"/>
    <n v="26"/>
    <n v="1.71"/>
    <n v="5"/>
    <n v="7"/>
    <n v="67"/>
    <n v="130"/>
    <s v="hockey"/>
    <x v="1"/>
    <x v="1"/>
  </r>
  <r>
    <s v="ETIMARPU Rajani"/>
    <n v="26"/>
    <n v="1.72"/>
    <n v="5"/>
    <n v="8"/>
    <n v="68"/>
    <n v="139"/>
    <s v="hockey"/>
    <x v="1"/>
    <x v="1"/>
  </r>
  <r>
    <s v="LAKRA Sunita"/>
    <n v="25"/>
    <n v="1.58"/>
    <n v="5"/>
    <n v="2"/>
    <n v="62"/>
    <n v="126"/>
    <s v="hockey"/>
    <x v="1"/>
    <x v="1"/>
  </r>
  <r>
    <s v="DEEPIKA Deepika"/>
    <n v="29"/>
    <n v="1.59"/>
    <n v="5"/>
    <n v="3"/>
    <n v="63"/>
    <n v="134"/>
    <s v="hockey"/>
    <x v="1"/>
    <x v="1"/>
  </r>
  <r>
    <s v="PUKHRAMBAM Sushila"/>
    <n v="24"/>
    <n v="1.52"/>
    <n v="5"/>
    <n v="0"/>
    <n v="60"/>
    <n v="115"/>
    <s v="hockey"/>
    <x v="1"/>
    <x v="1"/>
  </r>
  <r>
    <s v="TOPPO Namita"/>
    <n v="21"/>
    <n v="1.63"/>
    <n v="5"/>
    <n v="4"/>
    <n v="64"/>
    <n v="117"/>
    <s v="hockey"/>
    <x v="1"/>
    <x v="1"/>
  </r>
  <r>
    <s v="EKKA Deep"/>
    <n v="22"/>
    <n v="1.58"/>
    <n v="5"/>
    <n v="2"/>
    <n v="62"/>
    <n v="139"/>
    <s v="hockey"/>
    <x v="1"/>
    <x v="1"/>
  </r>
  <r>
    <s v="YADAV Renuka"/>
    <n v="22"/>
    <n v="1.59"/>
    <n v="5"/>
    <n v="3"/>
    <n v="63"/>
    <n v="117"/>
    <s v="hockey"/>
    <x v="1"/>
    <x v="1"/>
  </r>
  <r>
    <s v="MINZ Lilima"/>
    <n v="22"/>
    <n v="1.58"/>
    <n v="5"/>
    <n v="2"/>
    <n v="62"/>
    <n v="115"/>
    <s v="hockey"/>
    <x v="1"/>
    <x v="1"/>
  </r>
  <r>
    <s v="KAUR Navjot"/>
    <n v="21"/>
    <n v="1.67"/>
    <n v="5"/>
    <n v="6"/>
    <n v="66"/>
    <n v="117"/>
    <s v="hockey"/>
    <x v="1"/>
    <x v="1"/>
  </r>
  <r>
    <s v="MONIKA"/>
    <n v="22"/>
    <n v="1.62"/>
    <n v="5"/>
    <n v="4"/>
    <n v="64"/>
    <n v="112"/>
    <s v="hockey"/>
    <x v="1"/>
    <x v="1"/>
  </r>
  <r>
    <s v="RANI"/>
    <n v="21"/>
    <n v="1.6"/>
    <n v="5"/>
    <n v="3"/>
    <n v="63"/>
    <n v="132"/>
    <s v="hockey"/>
    <x v="1"/>
    <x v="1"/>
  </r>
  <r>
    <s v="RANI Poonam"/>
    <n v="23"/>
    <n v="1.52"/>
    <n v="5"/>
    <n v="0"/>
    <n v="60"/>
    <n v="117"/>
    <s v="hockey"/>
    <x v="1"/>
    <x v="1"/>
  </r>
  <r>
    <s v="KATARIYA Vandana"/>
    <n v="24"/>
    <n v="1.59"/>
    <n v="5"/>
    <n v="3"/>
    <n v="63"/>
    <n v="106"/>
    <s v="hockey"/>
    <x v="1"/>
    <x v="1"/>
  </r>
  <r>
    <s v="THOKCHOM Anuradha"/>
    <n v="27"/>
    <n v="1.62"/>
    <n v="5"/>
    <n v="4"/>
    <n v="64"/>
    <n v="119"/>
    <s v="hockey"/>
    <x v="1"/>
    <x v="1"/>
  </r>
  <r>
    <s v="PRADHAN Nikki"/>
    <n v="22"/>
    <n v="1.53"/>
    <n v="5"/>
    <n v="0"/>
    <n v="60"/>
    <n v="99"/>
    <s v="hockey"/>
    <x v="1"/>
    <x v="1"/>
  </r>
  <r>
    <s v="RUAT FELI Hnialum"/>
    <n v="20"/>
    <n v="1.62"/>
    <n v="5"/>
    <n v="4"/>
    <n v="64"/>
    <n v="119"/>
    <s v="hockey"/>
    <x v="1"/>
    <x v="1"/>
  </r>
  <r>
    <s v="DUBEY Preeti"/>
    <n v="18"/>
    <n v="1.66"/>
    <n v="5"/>
    <n v="5"/>
    <n v="65"/>
    <n v="117"/>
    <s v="hockey"/>
    <x v="1"/>
    <x v="1"/>
  </r>
  <r>
    <s v="BAM Kathleen"/>
    <n v="27"/>
    <n v="1.55"/>
    <n v="5"/>
    <n v="1"/>
    <n v="61"/>
    <n v="119"/>
    <s v="hockey"/>
    <x v="2"/>
    <x v="1"/>
  </r>
  <r>
    <s v="BRIGGS Jaclyn"/>
    <n v="28"/>
    <n v="1.68"/>
    <n v="5"/>
    <n v="6"/>
    <n v="66"/>
    <n v="134"/>
    <s v="hockey"/>
    <x v="2"/>
    <x v="1"/>
  </r>
  <r>
    <s v="CRANDALL Lauren"/>
    <n v="31"/>
    <n v="1.61"/>
    <n v="5"/>
    <n v="3"/>
    <n v="63"/>
    <n v="126"/>
    <s v="hockey"/>
    <x v="2"/>
    <x v="1"/>
  </r>
  <r>
    <s v="DAWSON Rachel"/>
    <n v="31"/>
    <n v="1.78"/>
    <n v="5"/>
    <n v="10"/>
    <n v="70"/>
    <n v="150"/>
    <s v="hockey"/>
    <x v="2"/>
    <x v="1"/>
  </r>
  <r>
    <s v="FALGOWSKI Katelyn"/>
    <n v="27"/>
    <n v="1.68"/>
    <n v="5"/>
    <n v="6"/>
    <n v="66"/>
    <n v="137"/>
    <s v="hockey"/>
    <x v="2"/>
    <x v="1"/>
  </r>
  <r>
    <s v="FEE Stefanie"/>
    <n v="26"/>
    <n v="1.68"/>
    <n v="5"/>
    <n v="6"/>
    <n v="66"/>
    <n v="139"/>
    <s v="hockey"/>
    <x v="2"/>
    <x v="1"/>
  </r>
  <r>
    <s v="GONZALEZ Melissa"/>
    <n v="27"/>
    <n v="1.61"/>
    <n v="5"/>
    <n v="3"/>
    <n v="63"/>
    <n v="128"/>
    <s v="hockey"/>
    <x v="2"/>
    <x v="1"/>
  </r>
  <r>
    <s v="KASOLD Michelle"/>
    <n v="29"/>
    <n v="1.61"/>
    <n v="5"/>
    <n v="3"/>
    <n v="63"/>
    <n v="117"/>
    <s v="hockey"/>
    <x v="2"/>
    <x v="1"/>
  </r>
  <r>
    <s v="KOLOJEJCHICK Kelsey"/>
    <n v="24"/>
    <n v="1.61"/>
    <n v="5"/>
    <n v="3"/>
    <n v="63"/>
    <n v="134"/>
    <s v="hockey"/>
    <x v="2"/>
    <x v="1"/>
  </r>
  <r>
    <s v="MANLEY Alyssa"/>
    <n v="22"/>
    <n v="1.58"/>
    <n v="5"/>
    <n v="2"/>
    <n v="62"/>
    <n v="117"/>
    <s v="hockey"/>
    <x v="2"/>
    <x v="1"/>
  </r>
  <r>
    <s v="REINPRECHT Julia"/>
    <n v="25"/>
    <n v="1.61"/>
    <n v="5"/>
    <n v="3"/>
    <n v="63"/>
    <n v="121"/>
    <s v="hockey"/>
    <x v="2"/>
    <x v="1"/>
  </r>
  <r>
    <s v="REINPRECHT Katherine"/>
    <n v="26"/>
    <n v="1.63"/>
    <n v="5"/>
    <n v="4"/>
    <n v="64"/>
    <n v="123"/>
    <s v="hockey"/>
    <x v="2"/>
    <x v="1"/>
  </r>
  <r>
    <s v="SELENSKI Paige"/>
    <n v="26"/>
    <n v="1.71"/>
    <n v="5"/>
    <n v="7"/>
    <n v="67"/>
    <n v="134"/>
    <s v="hockey"/>
    <x v="2"/>
    <x v="1"/>
  </r>
  <r>
    <s v="SHARKEY Kathleen"/>
    <n v="26"/>
    <n v="1.63"/>
    <n v="5"/>
    <n v="4"/>
    <n v="64"/>
    <n v="128"/>
    <s v="hockey"/>
    <x v="2"/>
    <x v="1"/>
  </r>
  <r>
    <s v="VAN SICKLE Caitlin"/>
    <n v="26"/>
    <n v="1.66"/>
    <n v="5"/>
    <n v="5"/>
    <n v="65"/>
    <n v="128"/>
    <s v="hockey"/>
    <x v="2"/>
    <x v="1"/>
  </r>
  <r>
    <s v="VITTESE Michelle"/>
    <n v="26"/>
    <n v="1.61"/>
    <n v="5"/>
    <n v="3"/>
    <n v="63"/>
    <n v="126"/>
    <s v="hockey"/>
    <x v="2"/>
    <x v="1"/>
  </r>
  <r>
    <s v="WIDDALL Alesha"/>
    <n v="26"/>
    <n v="1.73"/>
    <n v="5"/>
    <n v="8"/>
    <n v="68"/>
    <n v="143"/>
    <s v="hockey"/>
    <x v="2"/>
    <x v="1"/>
  </r>
  <r>
    <s v="WITMER Jill"/>
    <n v="24"/>
    <n v="1.58"/>
    <n v="5"/>
    <n v="2"/>
    <n v="62"/>
    <n v="115"/>
    <s v="hockey"/>
    <x v="2"/>
    <x v="1"/>
  </r>
  <r>
    <s v="TUPPER Scott"/>
    <n v="29"/>
    <n v="1.79"/>
    <n v="5"/>
    <n v="10"/>
    <n v="70"/>
    <n v="174"/>
    <s v="hockey"/>
    <x v="3"/>
    <x v="0"/>
  </r>
  <r>
    <s v="GUEST Matthew"/>
    <n v="31"/>
    <n v="1.9"/>
    <n v="6"/>
    <n v="3"/>
    <n v="75"/>
    <n v="198"/>
    <s v="hockey"/>
    <x v="3"/>
    <x v="0"/>
  </r>
  <r>
    <s v="HILDRETH Richard"/>
    <n v="32"/>
    <n v="1.83"/>
    <n v="6"/>
    <n v="0"/>
    <n v="72"/>
    <n v="176"/>
    <s v="hockey"/>
    <x v="3"/>
    <x v="0"/>
  </r>
  <r>
    <s v="TEIXEIRA Devohn"/>
    <n v="27"/>
    <n v="1.65"/>
    <n v="5"/>
    <n v="5"/>
    <n v="65"/>
    <n v="134"/>
    <s v="hockey"/>
    <x v="3"/>
    <x v="0"/>
  </r>
  <r>
    <s v="PEREIRA Keegan"/>
    <n v="24"/>
    <n v="1.66"/>
    <n v="5"/>
    <n v="5"/>
    <n v="65"/>
    <n v="130"/>
    <s v="hockey"/>
    <x v="3"/>
    <x v="0"/>
  </r>
  <r>
    <s v="CARTER David"/>
    <n v="34"/>
    <n v="1.75"/>
    <n v="5"/>
    <n v="9"/>
    <n v="69"/>
    <n v="174"/>
    <s v="hockey"/>
    <x v="3"/>
    <x v="0"/>
  </r>
  <r>
    <s v="SMYTHE Iain"/>
    <n v="31"/>
    <n v="1.8"/>
    <n v="5"/>
    <n v="11"/>
    <n v="71"/>
    <n v="170"/>
    <s v="hockey"/>
    <x v="3"/>
    <x v="0"/>
  </r>
  <r>
    <s v="FROESE Adam"/>
    <n v="24"/>
    <n v="1.82"/>
    <n v="6"/>
    <n v="0"/>
    <n v="72"/>
    <n v="179"/>
    <s v="hockey"/>
    <x v="3"/>
    <x v="0"/>
  </r>
  <r>
    <s v="GILL Jagdish"/>
    <n v="31"/>
    <n v="1.75"/>
    <n v="5"/>
    <n v="9"/>
    <n v="69"/>
    <n v="170"/>
    <s v="hockey"/>
    <x v="3"/>
    <x v="0"/>
  </r>
  <r>
    <s v="HO-GARCIA Gabriel"/>
    <n v="23"/>
    <n v="1.7"/>
    <n v="5"/>
    <n v="7"/>
    <n v="67"/>
    <n v="154"/>
    <s v="hockey"/>
    <x v="3"/>
    <x v="0"/>
  </r>
  <r>
    <s v="PANESAR Sukhi"/>
    <n v="22"/>
    <n v="1.8"/>
    <n v="5"/>
    <n v="11"/>
    <n v="71"/>
    <n v="165"/>
    <s v="hockey"/>
    <x v="3"/>
    <x v="0"/>
  </r>
  <r>
    <s v="CURRAN Taylor"/>
    <n v="24"/>
    <n v="1.83"/>
    <n v="6"/>
    <n v="0"/>
    <n v="72"/>
    <n v="176"/>
    <s v="hockey"/>
    <x v="3"/>
    <x v="0"/>
  </r>
  <r>
    <s v="JOHNSTON Gordon"/>
    <n v="23"/>
    <n v="1.87"/>
    <n v="6"/>
    <n v="2"/>
    <n v="74"/>
    <n v="194"/>
    <s v="hockey"/>
    <x v="3"/>
    <x v="0"/>
  </r>
  <r>
    <s v="KINDLER Antoni"/>
    <n v="28"/>
    <n v="1.88"/>
    <n v="6"/>
    <n v="2"/>
    <n v="74"/>
    <n v="187"/>
    <s v="hockey"/>
    <x v="3"/>
    <x v="0"/>
  </r>
  <r>
    <s v="MARTIN Benjamin"/>
    <n v="29"/>
    <n v="1.82"/>
    <n v="6"/>
    <n v="0"/>
    <n v="72"/>
    <n v="165"/>
    <s v="hockey"/>
    <x v="3"/>
    <x v="0"/>
  </r>
  <r>
    <s v="PEARSON Mark"/>
    <n v="29"/>
    <n v="1.81"/>
    <n v="5"/>
    <n v="11"/>
    <n v="71"/>
    <n v="168"/>
    <s v="hockey"/>
    <x v="3"/>
    <x v="0"/>
  </r>
  <r>
    <s v="SARMENTO Matthew"/>
    <n v="25"/>
    <n v="1.74"/>
    <n v="5"/>
    <n v="9"/>
    <n v="69"/>
    <n v="168"/>
    <s v="hockey"/>
    <x v="3"/>
    <x v="0"/>
  </r>
  <r>
    <s v="BISSETT Brenden"/>
    <n v="23"/>
    <n v="1.78"/>
    <n v="5"/>
    <n v="10"/>
    <n v="70"/>
    <n v="161"/>
    <s v="hockey"/>
    <x v="3"/>
    <x v="0"/>
  </r>
  <r>
    <s v="ARCHIBALD Ryan"/>
    <n v="35"/>
    <n v="1.86"/>
    <n v="6"/>
    <n v="1"/>
    <n v="73"/>
    <n v="172"/>
    <s v="hockey"/>
    <x v="4"/>
    <x v="0"/>
  </r>
  <r>
    <s v="CHILD Marcus"/>
    <n v="25"/>
    <n v="1.82"/>
    <n v="6"/>
    <n v="0"/>
    <n v="72"/>
    <n v="179"/>
    <s v="hockey"/>
    <x v="4"/>
    <x v="0"/>
  </r>
  <r>
    <s v="CHILD Simon"/>
    <n v="28"/>
    <n v="1.86"/>
    <n v="6"/>
    <n v="1"/>
    <n v="73"/>
    <n v="176"/>
    <s v="hockey"/>
    <x v="4"/>
    <x v="0"/>
  </r>
  <r>
    <s v="COUGHLAN James"/>
    <n v="25"/>
    <n v="1.83"/>
    <n v="6"/>
    <n v="0"/>
    <n v="72"/>
    <n v="172"/>
    <s v="hockey"/>
    <x v="4"/>
    <x v="0"/>
  </r>
  <r>
    <s v="HAIG Nick"/>
    <n v="29"/>
    <n v="1.8"/>
    <n v="5"/>
    <n v="11"/>
    <n v="71"/>
    <n v="181"/>
    <s v="hockey"/>
    <x v="4"/>
    <x v="0"/>
  </r>
  <r>
    <s v="HILTON Blair"/>
    <n v="26"/>
    <n v="1.81"/>
    <n v="5"/>
    <n v="11"/>
    <n v="71"/>
    <n v="172"/>
    <s v="hockey"/>
    <x v="4"/>
    <x v="0"/>
  </r>
  <r>
    <s v="INGLIS Hugo"/>
    <n v="25"/>
    <n v="1.78"/>
    <n v="5"/>
    <n v="10"/>
    <n v="70"/>
    <n v="163"/>
    <s v="hockey"/>
    <x v="4"/>
    <x v="0"/>
  </r>
  <r>
    <s v="JENNESS Stephen"/>
    <n v="26"/>
    <n v="1.79"/>
    <n v="5"/>
    <n v="10"/>
    <n v="70"/>
    <n v="168"/>
    <s v="hockey"/>
    <x v="4"/>
    <x v="0"/>
  </r>
  <r>
    <s v="MANCHESTER Devon"/>
    <n v="26"/>
    <n v="1.78"/>
    <n v="5"/>
    <n v="10"/>
    <n v="70"/>
    <n v="172"/>
    <s v="hockey"/>
    <x v="4"/>
    <x v="0"/>
  </r>
  <r>
    <s v="MCALEESE Shea"/>
    <n v="32"/>
    <n v="1.77"/>
    <n v="5"/>
    <n v="10"/>
    <n v="70"/>
    <n v="181"/>
    <s v="hockey"/>
    <x v="4"/>
    <x v="0"/>
  </r>
  <r>
    <s v="NEAL Shay"/>
    <n v="26"/>
    <n v="1.76"/>
    <n v="5"/>
    <n v="9"/>
    <n v="69"/>
    <n v="165"/>
    <s v="hockey"/>
    <x v="4"/>
    <x v="0"/>
  </r>
  <r>
    <s v="PANCHIA Arun"/>
    <n v="27"/>
    <n v="1.8"/>
    <n v="5"/>
    <n v="11"/>
    <n v="71"/>
    <n v="161"/>
    <s v="hockey"/>
    <x v="4"/>
    <x v="0"/>
  </r>
  <r>
    <s v="PHILLIPS Hayden"/>
    <n v="18"/>
    <n v="1.8"/>
    <n v="5"/>
    <n v="11"/>
    <n v="71"/>
    <n v="159"/>
    <s v="hockey"/>
    <x v="4"/>
    <x v="0"/>
  </r>
  <r>
    <s v="RUSSELL Kane"/>
    <n v="24"/>
    <n v="1.76"/>
    <n v="5"/>
    <n v="9"/>
    <n v="69"/>
    <n v="181"/>
    <s v="hockey"/>
    <x v="4"/>
    <x v="0"/>
  </r>
  <r>
    <s v="SHAW Bradley"/>
    <n v="33"/>
    <n v="1.81"/>
    <n v="5"/>
    <n v="11"/>
    <n v="71"/>
    <n v="203"/>
    <s v="hockey"/>
    <x v="4"/>
    <x v="0"/>
  </r>
  <r>
    <s v="TARRANT Blair"/>
    <n v="26"/>
    <n v="1.85"/>
    <n v="6"/>
    <n v="1"/>
    <n v="73"/>
    <n v="183"/>
    <s v="hockey"/>
    <x v="4"/>
    <x v="0"/>
  </r>
  <r>
    <s v="WILSON Nick"/>
    <n v="26"/>
    <n v="1.8"/>
    <n v="5"/>
    <n v="11"/>
    <n v="71"/>
    <n v="179"/>
    <s v="hockey"/>
    <x v="4"/>
    <x v="0"/>
  </r>
  <r>
    <s v="WOODS Nic"/>
    <n v="20"/>
    <n v="1.8"/>
    <n v="5"/>
    <n v="11"/>
    <n v="71"/>
    <n v="198"/>
    <s v="hockey"/>
    <x v="4"/>
    <x v="0"/>
  </r>
  <r>
    <s v="CHARLTON Samantha"/>
    <n v="24"/>
    <n v="1.74"/>
    <n v="5"/>
    <n v="9"/>
    <n v="69"/>
    <n v="146"/>
    <s v="hockey"/>
    <x v="4"/>
    <x v="1"/>
  </r>
  <r>
    <s v="COCKS Sophie"/>
    <n v="22"/>
    <n v="1.72"/>
    <n v="5"/>
    <n v="8"/>
    <n v="68"/>
    <n v="137"/>
    <s v="hockey"/>
    <x v="4"/>
    <x v="1"/>
  </r>
  <r>
    <s v="FLYNN Gemma"/>
    <n v="26"/>
    <n v="1.68"/>
    <n v="5"/>
    <n v="6"/>
    <n v="66"/>
    <n v="132"/>
    <s v="hockey"/>
    <x v="4"/>
    <x v="1"/>
  </r>
  <r>
    <s v="GIBSON Amelia"/>
    <n v="25"/>
    <n v="1.72"/>
    <n v="5"/>
    <n v="8"/>
    <n v="68"/>
    <n v="157"/>
    <s v="hockey"/>
    <x v="4"/>
    <x v="1"/>
  </r>
  <r>
    <s v="GUNSON Elizabeth"/>
    <n v="27"/>
    <n v="1.62"/>
    <n v="5"/>
    <n v="4"/>
    <n v="64"/>
    <n v="137"/>
    <s v="hockey"/>
    <x v="4"/>
    <x v="1"/>
  </r>
  <r>
    <s v="HARRISON Charlotte"/>
    <n v="27"/>
    <n v="1.67"/>
    <n v="5"/>
    <n v="6"/>
    <n v="66"/>
    <n v="121"/>
    <s v="hockey"/>
    <x v="4"/>
    <x v="1"/>
  </r>
  <r>
    <s v="HAYWARD Pippa"/>
    <n v="26"/>
    <n v="1.76"/>
    <n v="5"/>
    <n v="9"/>
    <n v="69"/>
    <n v="152"/>
    <s v="hockey"/>
    <x v="4"/>
    <x v="1"/>
  </r>
  <r>
    <s v="KEDDELL Elizabeth"/>
    <n v="22"/>
    <n v="1.69"/>
    <n v="5"/>
    <n v="7"/>
    <n v="67"/>
    <n v="148"/>
    <s v="hockey"/>
    <x v="4"/>
    <x v="1"/>
  </r>
  <r>
    <s v="MERRY Olivia"/>
    <n v="24"/>
    <n v="1.82"/>
    <n v="6"/>
    <n v="0"/>
    <n v="72"/>
    <n v="163"/>
    <s v="hockey"/>
    <x v="4"/>
    <x v="1"/>
  </r>
  <r>
    <s v="MICHELSEN Stacey"/>
    <n v="25"/>
    <n v="1.73"/>
    <n v="5"/>
    <n v="8"/>
    <n v="68"/>
    <n v="146"/>
    <s v="hockey"/>
    <x v="4"/>
    <x v="1"/>
  </r>
  <r>
    <s v="NEAL Brooke"/>
    <n v="24"/>
    <n v="1.87"/>
    <n v="6"/>
    <n v="2"/>
    <n v="74"/>
    <n v="157"/>
    <s v="hockey"/>
    <x v="4"/>
    <x v="1"/>
  </r>
  <r>
    <s v="PEARCE Kirsten"/>
    <n v="25"/>
    <n v="1.62"/>
    <n v="5"/>
    <n v="4"/>
    <n v="64"/>
    <n v="128"/>
    <s v="hockey"/>
    <x v="4"/>
    <x v="1"/>
  </r>
  <r>
    <s v="MCLAREN Anita"/>
    <n v="28"/>
    <n v="1.63"/>
    <n v="5"/>
    <n v="4"/>
    <n v="64"/>
    <n v="123"/>
    <s v="hockey"/>
    <x v="4"/>
    <x v="1"/>
  </r>
  <r>
    <s v="RUTHERFORD Sally"/>
    <n v="35"/>
    <n v="1.65"/>
    <n v="5"/>
    <n v="5"/>
    <n v="65"/>
    <n v="143"/>
    <s v="hockey"/>
    <x v="4"/>
    <x v="1"/>
  </r>
  <r>
    <s v="SMITH Kelsey"/>
    <n v="21"/>
    <n v="1.63"/>
    <n v="5"/>
    <n v="4"/>
    <n v="64"/>
    <n v="128"/>
    <s v="hockey"/>
    <x v="4"/>
    <x v="1"/>
  </r>
  <r>
    <s v="THOMPSON Elizabeth"/>
    <n v="21"/>
    <n v="1.75"/>
    <n v="5"/>
    <n v="9"/>
    <n v="69"/>
    <n v="157"/>
    <s v="hockey"/>
    <x v="4"/>
    <x v="1"/>
  </r>
  <r>
    <s v="WEBSTER Petrea"/>
    <n v="28"/>
    <n v="1.65"/>
    <n v="5"/>
    <n v="5"/>
    <n v="65"/>
    <n v="123"/>
    <s v="hockey"/>
    <x v="4"/>
    <x v="1"/>
  </r>
  <r>
    <s v="WHITELOCK Kayla"/>
    <n v="30"/>
    <n v="1.74"/>
    <n v="5"/>
    <n v="9"/>
    <n v="69"/>
    <n v="159"/>
    <s v="hockey"/>
    <x v="4"/>
    <x v="1"/>
  </r>
  <r>
    <s v="BRUNET Manuel"/>
    <n v="30"/>
    <n v="1.79"/>
    <n v="5"/>
    <n v="10"/>
    <n v="70"/>
    <n v="174"/>
    <s v="hockey"/>
    <x v="5"/>
    <x v="0"/>
  </r>
  <r>
    <s v="CALLIONI Facundo"/>
    <n v="30"/>
    <n v="1.83"/>
    <n v="6"/>
    <n v="0"/>
    <n v="72"/>
    <n v="170"/>
    <s v="hockey"/>
    <x v="5"/>
    <x v="0"/>
  </r>
  <r>
    <s v="GILARDI Juan"/>
    <n v="34"/>
    <n v="1.86"/>
    <n v="6"/>
    <n v="1"/>
    <n v="73"/>
    <n v="201"/>
    <s v="hockey"/>
    <x v="5"/>
    <x v="0"/>
  </r>
  <r>
    <s v="IBARRA Pedro"/>
    <n v="30"/>
    <n v="1.74"/>
    <n v="5"/>
    <n v="9"/>
    <n v="69"/>
    <n v="165"/>
    <s v="hockey"/>
    <x v="5"/>
    <x v="0"/>
  </r>
  <r>
    <s v="IBARRA Isidoro"/>
    <n v="23"/>
    <n v="1.75"/>
    <n v="5"/>
    <n v="9"/>
    <n v="69"/>
    <n v="165"/>
    <s v="hockey"/>
    <x v="5"/>
    <x v="0"/>
  </r>
  <r>
    <s v="LOPEZ Juan"/>
    <n v="31"/>
    <n v="1.78"/>
    <n v="5"/>
    <n v="10"/>
    <n v="70"/>
    <n v="163"/>
    <s v="hockey"/>
    <x v="5"/>
    <x v="0"/>
  </r>
  <r>
    <s v="MAZZILLI Agustin"/>
    <n v="27"/>
    <n v="1.73"/>
    <n v="5"/>
    <n v="8"/>
    <n v="68"/>
    <n v="170"/>
    <s v="hockey"/>
    <x v="5"/>
    <x v="0"/>
  </r>
  <r>
    <s v="MENINI Joaquin"/>
    <n v="24"/>
    <n v="1.82"/>
    <n v="6"/>
    <n v="0"/>
    <n v="72"/>
    <n v="168"/>
    <s v="hockey"/>
    <x v="5"/>
    <x v="0"/>
  </r>
  <r>
    <s v="ORTIZ Ignacio"/>
    <n v="29"/>
    <n v="1.8"/>
    <n v="5"/>
    <n v="11"/>
    <n v="71"/>
    <n v="168"/>
    <s v="hockey"/>
    <x v="5"/>
    <x v="0"/>
  </r>
  <r>
    <s v="PAREDES Matias"/>
    <n v="34"/>
    <n v="1.76"/>
    <n v="5"/>
    <n v="9"/>
    <n v="69"/>
    <n v="163"/>
    <s v="hockey"/>
    <x v="5"/>
    <x v="0"/>
  </r>
  <r>
    <s v="PEILLAT Gonzalo"/>
    <n v="23"/>
    <n v="1.77"/>
    <n v="5"/>
    <n v="10"/>
    <n v="70"/>
    <n v="181"/>
    <s v="hockey"/>
    <x v="5"/>
    <x v="0"/>
  </r>
  <r>
    <s v="REY Lucas"/>
    <n v="33"/>
    <n v="1.77"/>
    <n v="5"/>
    <n v="10"/>
    <n v="70"/>
    <n v="163"/>
    <s v="hockey"/>
    <x v="5"/>
    <x v="0"/>
  </r>
  <r>
    <s v="REY Matias"/>
    <n v="31"/>
    <n v="1.78"/>
    <n v="5"/>
    <n v="10"/>
    <n v="70"/>
    <n v="159"/>
    <s v="hockey"/>
    <x v="5"/>
    <x v="0"/>
  </r>
  <r>
    <s v="ROSSI Lucas"/>
    <n v="31"/>
    <n v="1.88"/>
    <n v="6"/>
    <n v="2"/>
    <n v="74"/>
    <n v="194"/>
    <s v="hockey"/>
    <x v="5"/>
    <x v="0"/>
  </r>
  <r>
    <s v="VILA Lucas"/>
    <n v="29"/>
    <n v="1.72"/>
    <n v="5"/>
    <n v="8"/>
    <n v="68"/>
    <n v="165"/>
    <s v="hockey"/>
    <x v="5"/>
    <x v="0"/>
  </r>
  <r>
    <s v="VIVALDI Juan"/>
    <n v="37"/>
    <n v="1.8"/>
    <n v="5"/>
    <n v="11"/>
    <n v="71"/>
    <n v="176"/>
    <s v="hockey"/>
    <x v="5"/>
    <x v="0"/>
  </r>
  <r>
    <s v="SALADINO Juan"/>
    <n v="28"/>
    <n v="1.74"/>
    <n v="5"/>
    <n v="9"/>
    <n v="69"/>
    <n v="161"/>
    <s v="hockey"/>
    <x v="5"/>
    <x v="0"/>
  </r>
  <r>
    <s v="MASSO Luca"/>
    <n v="22"/>
    <n v="1.86"/>
    <n v="6"/>
    <n v="1"/>
    <n v="73"/>
    <n v="181"/>
    <s v="hockey"/>
    <x v="5"/>
    <x v="0"/>
  </r>
  <r>
    <s v="AGUIRRE Gabriela"/>
    <n v="30"/>
    <n v="1.64"/>
    <n v="5"/>
    <n v="5"/>
    <n v="65"/>
    <n v="128"/>
    <s v="hockey"/>
    <x v="5"/>
    <x v="1"/>
  </r>
  <r>
    <s v="ALBERTARRIO Agustina"/>
    <n v="23"/>
    <n v="1.65"/>
    <n v="5"/>
    <n v="5"/>
    <n v="65"/>
    <n v="121"/>
    <s v="hockey"/>
    <x v="5"/>
    <x v="1"/>
  </r>
  <r>
    <s v="BARRIONUEVO Maria"/>
    <n v="32"/>
    <n v="1.71"/>
    <n v="5"/>
    <n v="7"/>
    <n v="67"/>
    <n v="128"/>
    <s v="hockey"/>
    <x v="5"/>
    <x v="1"/>
  </r>
  <r>
    <s v="CAVALLERO Martina"/>
    <n v="26"/>
    <n v="1.63"/>
    <n v="5"/>
    <n v="4"/>
    <n v="64"/>
    <n v="128"/>
    <s v="hockey"/>
    <x v="5"/>
    <x v="1"/>
  </r>
  <r>
    <s v="CAMPOY Maria"/>
    <n v="25"/>
    <n v="1.58"/>
    <n v="5"/>
    <n v="2"/>
    <n v="62"/>
    <n v="106"/>
    <s v="hockey"/>
    <x v="5"/>
    <x v="1"/>
  </r>
  <r>
    <s v="GOMES Julia"/>
    <n v="24"/>
    <n v="1.65"/>
    <n v="5"/>
    <n v="5"/>
    <n v="65"/>
    <n v="132"/>
    <s v="hockey"/>
    <x v="5"/>
    <x v="1"/>
  </r>
  <r>
    <s v="HABIF Florencia"/>
    <n v="22"/>
    <n v="1.65"/>
    <n v="5"/>
    <n v="5"/>
    <n v="65"/>
    <n v="121"/>
    <s v="hockey"/>
    <x v="5"/>
    <x v="1"/>
  </r>
  <r>
    <s v="HABIF Agustina"/>
    <n v="24"/>
    <n v="1.65"/>
    <n v="5"/>
    <n v="5"/>
    <n v="65"/>
    <n v="121"/>
    <s v="hockey"/>
    <x v="5"/>
    <x v="1"/>
  </r>
  <r>
    <s v="MERINO Delfina"/>
    <n v="26"/>
    <n v="1.69"/>
    <n v="5"/>
    <n v="7"/>
    <n v="67"/>
    <n v="130"/>
    <s v="hockey"/>
    <x v="5"/>
    <x v="1"/>
  </r>
  <r>
    <s v="MUTIO Maria"/>
    <n v="31"/>
    <n v="1.71"/>
    <n v="5"/>
    <n v="7"/>
    <n v="67"/>
    <n v="150"/>
    <s v="hockey"/>
    <x v="5"/>
    <x v="1"/>
  </r>
  <r>
    <s v="ORTIZ Maria"/>
    <n v="19"/>
    <n v="1.62"/>
    <n v="5"/>
    <n v="4"/>
    <n v="64"/>
    <n v="110"/>
    <s v="hockey"/>
    <x v="5"/>
    <x v="1"/>
  </r>
  <r>
    <s v="REBECCHI Carla"/>
    <n v="31"/>
    <n v="1.63"/>
    <n v="5"/>
    <n v="4"/>
    <n v="64"/>
    <n v="121"/>
    <s v="hockey"/>
    <x v="5"/>
    <x v="1"/>
  </r>
  <r>
    <s v="ROMANG Pilar"/>
    <n v="24"/>
    <n v="1.6"/>
    <n v="5"/>
    <n v="3"/>
    <n v="63"/>
    <n v="110"/>
    <s v="hockey"/>
    <x v="5"/>
    <x v="1"/>
  </r>
  <r>
    <s v="SANCHEZ Rocio"/>
    <n v="28"/>
    <n v="1.57"/>
    <n v="5"/>
    <n v="2"/>
    <n v="62"/>
    <n v="119"/>
    <s v="hockey"/>
    <x v="5"/>
    <x v="1"/>
  </r>
  <r>
    <s v="SUCCI Belen"/>
    <n v="30"/>
    <n v="1.77"/>
    <n v="5"/>
    <n v="10"/>
    <n v="70"/>
    <n v="159"/>
    <s v="hockey"/>
    <x v="5"/>
    <x v="1"/>
  </r>
  <r>
    <s v="ZULOAGA Victoria"/>
    <n v="28"/>
    <n v="1.75"/>
    <n v="5"/>
    <n v="9"/>
    <n v="69"/>
    <n v="154"/>
    <s v="hockey"/>
    <x v="5"/>
    <x v="1"/>
  </r>
  <r>
    <s v="GRANATTO Maria"/>
    <n v="21"/>
    <n v="1.58"/>
    <n v="5"/>
    <n v="2"/>
    <n v="62"/>
    <n v="128"/>
    <s v="hockey"/>
    <x v="5"/>
    <x v="1"/>
  </r>
  <r>
    <s v="VON DER HEYDE Lucina"/>
    <n v="19"/>
    <n v="1.6"/>
    <n v="5"/>
    <n v="3"/>
    <n v="63"/>
    <n v="126"/>
    <s v="hockey"/>
    <x v="5"/>
    <x v="1"/>
  </r>
  <r>
    <s v="PENG Yang"/>
    <n v="24"/>
    <n v="1.63"/>
    <n v="5"/>
    <n v="4"/>
    <n v="64"/>
    <n v="130"/>
    <s v="hockey"/>
    <x v="6"/>
    <x v="1"/>
  </r>
  <r>
    <s v="CUI Qiuxia"/>
    <n v="25"/>
    <n v="1.66"/>
    <n v="5"/>
    <n v="5"/>
    <n v="65"/>
    <n v="139"/>
    <s v="hockey"/>
    <x v="6"/>
    <x v="1"/>
  </r>
  <r>
    <s v="LI Jiaqi"/>
    <n v="21"/>
    <n v="1.68"/>
    <n v="5"/>
    <n v="6"/>
    <n v="66"/>
    <n v="139"/>
    <s v="hockey"/>
    <x v="6"/>
    <x v="1"/>
  </r>
  <r>
    <s v="LIANG Meiyu"/>
    <n v="22"/>
    <n v="1.66"/>
    <n v="5"/>
    <n v="5"/>
    <n v="65"/>
    <n v="139"/>
    <s v="hockey"/>
    <x v="6"/>
    <x v="1"/>
  </r>
  <r>
    <s v="DE Jiaojiao"/>
    <n v="26"/>
    <n v="1.67"/>
    <n v="5"/>
    <n v="6"/>
    <n v="66"/>
    <n v="126"/>
    <s v="hockey"/>
    <x v="6"/>
    <x v="1"/>
  </r>
  <r>
    <s v="WANG Mengyu"/>
    <n v="24"/>
    <n v="1.7"/>
    <n v="5"/>
    <n v="7"/>
    <n v="67"/>
    <n v="157"/>
    <s v="hockey"/>
    <x v="6"/>
    <x v="1"/>
  </r>
  <r>
    <s v="WU Qiong"/>
    <n v="27"/>
    <n v="1.67"/>
    <n v="5"/>
    <n v="6"/>
    <n v="66"/>
    <n v="130"/>
    <s v="hockey"/>
    <x v="6"/>
    <x v="1"/>
  </r>
  <r>
    <s v="OU Zixia"/>
    <n v="20"/>
    <n v="1.68"/>
    <n v="5"/>
    <n v="6"/>
    <n v="66"/>
    <n v="134"/>
    <s v="hockey"/>
    <x v="6"/>
    <x v="1"/>
  </r>
  <r>
    <s v="YU Qian"/>
    <n v="24"/>
    <n v="1.66"/>
    <n v="5"/>
    <n v="5"/>
    <n v="65"/>
    <n v="121"/>
    <s v="hockey"/>
    <x v="6"/>
    <x v="1"/>
  </r>
  <r>
    <s v="ZHAO Yudiao"/>
    <n v="27"/>
    <n v="1.74"/>
    <n v="5"/>
    <n v="9"/>
    <n v="69"/>
    <n v="150"/>
    <s v="hockey"/>
    <x v="6"/>
    <x v="1"/>
  </r>
  <r>
    <s v="ZHANG Jinrong"/>
    <n v="19"/>
    <n v="1.63"/>
    <n v="5"/>
    <n v="4"/>
    <n v="64"/>
    <n v="128"/>
    <s v="hockey"/>
    <x v="6"/>
    <x v="1"/>
  </r>
  <r>
    <s v="LI Dongxiao"/>
    <n v="28"/>
    <n v="1.75"/>
    <n v="5"/>
    <n v="9"/>
    <n v="69"/>
    <n v="132"/>
    <s v="hockey"/>
    <x v="6"/>
    <x v="1"/>
  </r>
  <r>
    <s v="LI Hongxia"/>
    <n v="29"/>
    <n v="1.68"/>
    <n v="5"/>
    <n v="6"/>
    <n v="66"/>
    <n v="139"/>
    <s v="hockey"/>
    <x v="6"/>
    <x v="1"/>
  </r>
  <r>
    <s v="GUO Jiajia"/>
    <n v="22"/>
    <n v="1.71"/>
    <n v="5"/>
    <n v="7"/>
    <n v="67"/>
    <n v="143"/>
    <s v="hockey"/>
    <x v="6"/>
    <x v="1"/>
  </r>
  <r>
    <s v="ZHANG Xiaoxue"/>
    <n v="23"/>
    <n v="1.62"/>
    <n v="5"/>
    <n v="4"/>
    <n v="64"/>
    <n v="112"/>
    <s v="hockey"/>
    <x v="6"/>
    <x v="1"/>
  </r>
  <r>
    <s v="SUN Xiao"/>
    <n v="24"/>
    <n v="1.67"/>
    <n v="5"/>
    <n v="6"/>
    <n v="66"/>
    <n v="126"/>
    <s v="hockey"/>
    <x v="6"/>
    <x v="1"/>
  </r>
  <r>
    <s v="WANG Na"/>
    <n v="22"/>
    <n v="1.66"/>
    <n v="5"/>
    <n v="5"/>
    <n v="65"/>
    <n v="130"/>
    <s v="hockey"/>
    <x v="6"/>
    <x v="1"/>
  </r>
  <r>
    <s v="SONG Qingling"/>
    <n v="30"/>
    <n v="1.74"/>
    <n v="5"/>
    <n v="9"/>
    <n v="69"/>
    <n v="152"/>
    <s v="hockey"/>
    <x v="6"/>
    <x v="1"/>
  </r>
  <r>
    <s v="BUTT Linus"/>
    <n v="29"/>
    <n v="1.86"/>
    <n v="6"/>
    <n v="1"/>
    <n v="73"/>
    <n v="183"/>
    <s v="hockey"/>
    <x v="7"/>
    <x v="0"/>
  </r>
  <r>
    <s v="DEECKE Oskar"/>
    <n v="30"/>
    <n v="1.83"/>
    <n v="6"/>
    <n v="0"/>
    <n v="72"/>
    <n v="172"/>
    <s v="hockey"/>
    <x v="7"/>
    <x v="0"/>
  </r>
  <r>
    <s v="FUCHS Florian"/>
    <n v="24"/>
    <n v="1.85"/>
    <n v="6"/>
    <n v="1"/>
    <n v="73"/>
    <n v="163"/>
    <s v="hockey"/>
    <x v="7"/>
    <x v="0"/>
  </r>
  <r>
    <s v="FURSTE Moritz"/>
    <n v="31"/>
    <n v="1.9"/>
    <n v="6"/>
    <n v="3"/>
    <n v="75"/>
    <n v="196"/>
    <s v="hockey"/>
    <x v="7"/>
    <x v="0"/>
  </r>
  <r>
    <s v="GRAMBUSCH Mats"/>
    <n v="23"/>
    <n v="1.77"/>
    <n v="5"/>
    <n v="10"/>
    <n v="70"/>
    <n v="163"/>
    <s v="hockey"/>
    <x v="7"/>
    <x v="0"/>
  </r>
  <r>
    <s v="GRAMBUSCH Tom"/>
    <n v="21"/>
    <n v="1.85"/>
    <n v="6"/>
    <n v="1"/>
    <n v="73"/>
    <n v="187"/>
    <s v="hockey"/>
    <x v="7"/>
    <x v="0"/>
  </r>
  <r>
    <s v="HANER Martin"/>
    <n v="27"/>
    <n v="1.84"/>
    <n v="6"/>
    <n v="0"/>
    <n v="72"/>
    <n v="183"/>
    <s v="hockey"/>
    <x v="7"/>
    <x v="0"/>
  </r>
  <r>
    <s v="HAUKE Tobias"/>
    <n v="28"/>
    <n v="1.83"/>
    <n v="6"/>
    <n v="0"/>
    <n v="72"/>
    <n v="179"/>
    <s v="hockey"/>
    <x v="7"/>
    <x v="0"/>
  </r>
  <r>
    <s v="HERZBRUCH Timm"/>
    <n v="19"/>
    <n v="1.8"/>
    <n v="5"/>
    <n v="11"/>
    <n v="71"/>
    <n v="168"/>
    <s v="hockey"/>
    <x v="7"/>
    <x v="0"/>
  </r>
  <r>
    <s v="JACOBI Nicolas"/>
    <n v="29"/>
    <n v="1.93"/>
    <n v="6"/>
    <n v="4"/>
    <n v="76"/>
    <n v="209"/>
    <s v="hockey"/>
    <x v="7"/>
    <x v="0"/>
  </r>
  <r>
    <s v="KORN Oliver"/>
    <n v="32"/>
    <n v="1.81"/>
    <n v="5"/>
    <n v="11"/>
    <n v="71"/>
    <n v="168"/>
    <s v="hockey"/>
    <x v="7"/>
    <x v="0"/>
  </r>
  <r>
    <s v="MULLER Mathias"/>
    <n v="24"/>
    <n v="1.87"/>
    <n v="6"/>
    <n v="2"/>
    <n v="74"/>
    <n v="176"/>
    <s v="hockey"/>
    <x v="7"/>
    <x v="0"/>
  </r>
  <r>
    <s v="ORUZ Timur"/>
    <n v="21"/>
    <n v="1.86"/>
    <n v="6"/>
    <n v="1"/>
    <n v="73"/>
    <n v="192"/>
    <s v="hockey"/>
    <x v="7"/>
    <x v="0"/>
  </r>
  <r>
    <s v="RUHR Christopher"/>
    <n v="22"/>
    <n v="1.8"/>
    <n v="5"/>
    <n v="11"/>
    <n v="71"/>
    <n v="170"/>
    <s v="hockey"/>
    <x v="7"/>
    <x v="0"/>
  </r>
  <r>
    <s v="TROMPERTZ Moritz"/>
    <n v="20"/>
    <n v="1.8"/>
    <n v="5"/>
    <n v="11"/>
    <n v="71"/>
    <n v="168"/>
    <s v="hockey"/>
    <x v="7"/>
    <x v="0"/>
  </r>
  <r>
    <s v="WELLEN Niklas"/>
    <n v="21"/>
    <n v="1.85"/>
    <n v="6"/>
    <n v="1"/>
    <n v="73"/>
    <n v="170"/>
    <s v="hockey"/>
    <x v="7"/>
    <x v="0"/>
  </r>
  <r>
    <s v="WESLEY Christopher"/>
    <n v="29"/>
    <n v="1.92"/>
    <n v="6"/>
    <n v="4"/>
    <n v="76"/>
    <n v="194"/>
    <s v="hockey"/>
    <x v="7"/>
    <x v="0"/>
  </r>
  <r>
    <s v="ZWICKER Martin"/>
    <n v="29"/>
    <n v="1.75"/>
    <n v="5"/>
    <n v="9"/>
    <n v="69"/>
    <n v="141"/>
    <s v="hockey"/>
    <x v="7"/>
    <x v="0"/>
  </r>
  <r>
    <s v="ALTENBURG Lisa"/>
    <n v="26"/>
    <n v="1.55"/>
    <n v="5"/>
    <n v="1"/>
    <n v="61"/>
    <n v="128"/>
    <s v="hockey"/>
    <x v="7"/>
    <x v="1"/>
  </r>
  <r>
    <s v="FRANK Yvonne"/>
    <n v="36"/>
    <n v="1.82"/>
    <n v="6"/>
    <n v="0"/>
    <n v="72"/>
    <n v="172"/>
    <s v="hockey"/>
    <x v="7"/>
    <x v="1"/>
  </r>
  <r>
    <s v="HAUKE Franzisca"/>
    <n v="26"/>
    <n v="1.72"/>
    <n v="5"/>
    <n v="8"/>
    <n v="68"/>
    <n v="139"/>
    <s v="hockey"/>
    <x v="7"/>
    <x v="1"/>
  </r>
  <r>
    <s v="KRUGER Hannah"/>
    <n v="27"/>
    <n v="1.73"/>
    <n v="5"/>
    <n v="8"/>
    <n v="68"/>
    <n v="148"/>
    <s v="hockey"/>
    <x v="7"/>
    <x v="1"/>
  </r>
  <r>
    <s v="LORENZ Nike"/>
    <n v="19"/>
    <n v="1.7"/>
    <n v="5"/>
    <n v="7"/>
    <n v="67"/>
    <n v="152"/>
    <s v="hockey"/>
    <x v="7"/>
    <x v="1"/>
  </r>
  <r>
    <s v="MAVERS Marie"/>
    <n v="25"/>
    <n v="1.7"/>
    <n v="5"/>
    <n v="7"/>
    <n v="67"/>
    <n v="148"/>
    <s v="hockey"/>
    <x v="7"/>
    <x v="1"/>
  </r>
  <r>
    <s v="MULLER Julia"/>
    <n v="30"/>
    <n v="1.7"/>
    <n v="5"/>
    <n v="7"/>
    <n v="67"/>
    <n v="157"/>
    <s v="hockey"/>
    <x v="7"/>
    <x v="1"/>
  </r>
  <r>
    <s v="MULLER-WIELAND Janne"/>
    <n v="29"/>
    <n v="1.75"/>
    <n v="5"/>
    <n v="9"/>
    <n v="69"/>
    <n v="152"/>
    <s v="hockey"/>
    <x v="7"/>
    <x v="1"/>
  </r>
  <r>
    <s v="OLDHAFER Pia-Sophie"/>
    <n v="24"/>
    <n v="1.66"/>
    <n v="5"/>
    <n v="5"/>
    <n v="65"/>
    <n v="121"/>
    <s v="hockey"/>
    <x v="7"/>
    <x v="1"/>
  </r>
  <r>
    <s v="ORUZ Selin"/>
    <n v="19"/>
    <n v="1.72"/>
    <n v="5"/>
    <n v="8"/>
    <n v="68"/>
    <n v="132"/>
    <s v="hockey"/>
    <x v="7"/>
    <x v="1"/>
  </r>
  <r>
    <s v="OTTE Katharina"/>
    <n v="29"/>
    <n v="1.7"/>
    <n v="5"/>
    <n v="7"/>
    <n v="67"/>
    <n v="134"/>
    <s v="hockey"/>
    <x v="7"/>
    <x v="1"/>
  </r>
  <r>
    <s v="PIEPER Cecile"/>
    <n v="21"/>
    <n v="1.66"/>
    <n v="5"/>
    <n v="5"/>
    <n v="65"/>
    <n v="123"/>
    <s v="hockey"/>
    <x v="7"/>
    <x v="1"/>
  </r>
  <r>
    <s v="REYNOLDS Kristina"/>
    <n v="32"/>
    <n v="1.81"/>
    <n v="5"/>
    <n v="11"/>
    <n v="71"/>
    <n v="157"/>
    <s v="hockey"/>
    <x v="7"/>
    <x v="1"/>
  </r>
  <r>
    <s v="SCHRODER Anne"/>
    <n v="21"/>
    <n v="1.7"/>
    <n v="5"/>
    <n v="7"/>
    <n v="67"/>
    <n v="128"/>
    <s v="hockey"/>
    <x v="7"/>
    <x v="1"/>
  </r>
  <r>
    <s v="SCHUTZE Lisa"/>
    <n v="19"/>
    <n v="1.72"/>
    <n v="5"/>
    <n v="8"/>
    <n v="68"/>
    <n v="134"/>
    <s v="hockey"/>
    <x v="7"/>
    <x v="1"/>
  </r>
  <r>
    <s v="SPRINK Annika"/>
    <n v="20"/>
    <n v="1.73"/>
    <n v="5"/>
    <n v="8"/>
    <n v="68"/>
    <n v="134"/>
    <s v="hockey"/>
    <x v="7"/>
    <x v="1"/>
  </r>
  <r>
    <s v="STAPENHORST Charlotte"/>
    <n v="21"/>
    <n v="1.68"/>
    <n v="5"/>
    <n v="6"/>
    <n v="66"/>
    <n v="150"/>
    <s v="hockey"/>
    <x v="7"/>
    <x v="1"/>
  </r>
  <r>
    <s v="TESCHKE Jana"/>
    <n v="25"/>
    <n v="1.68"/>
    <n v="5"/>
    <n v="6"/>
    <n v="66"/>
    <n v="123"/>
    <s v="hockey"/>
    <x v="7"/>
    <x v="1"/>
  </r>
  <r>
    <s v="VANASCH Vincent"/>
    <n v="28"/>
    <n v="1.8"/>
    <n v="5"/>
    <n v="11"/>
    <n v="71"/>
    <n v="172"/>
    <s v="hockey"/>
    <x v="8"/>
    <x v="0"/>
  </r>
  <r>
    <s v="CHARLIER Cedric"/>
    <n v="28"/>
    <n v="1.81"/>
    <n v="5"/>
    <n v="11"/>
    <n v="71"/>
    <n v="179"/>
    <s v="hockey"/>
    <x v="8"/>
    <x v="0"/>
  </r>
  <r>
    <s v="BRIELS Thomas"/>
    <n v="28"/>
    <n v="1.72"/>
    <n v="5"/>
    <n v="8"/>
    <n v="68"/>
    <n v="157"/>
    <s v="hockey"/>
    <x v="8"/>
    <x v="0"/>
  </r>
  <r>
    <s v="BOCCARD Gauthier"/>
    <n v="24"/>
    <n v="1.86"/>
    <n v="6"/>
    <n v="1"/>
    <n v="73"/>
    <n v="174"/>
    <s v="hockey"/>
    <x v="8"/>
    <x v="0"/>
  </r>
  <r>
    <s v="VAN AUBEL Florent"/>
    <n v="24"/>
    <n v="1.78"/>
    <n v="5"/>
    <n v="10"/>
    <n v="70"/>
    <n v="161"/>
    <s v="hockey"/>
    <x v="8"/>
    <x v="0"/>
  </r>
  <r>
    <s v="STOCKBROEKX Emmanuel"/>
    <n v="22"/>
    <n v="1.89"/>
    <n v="6"/>
    <n v="2"/>
    <n v="74"/>
    <n v="194"/>
    <s v="hockey"/>
    <x v="8"/>
    <x v="0"/>
  </r>
  <r>
    <s v="COSYNS Tanguy"/>
    <n v="25"/>
    <n v="1.74"/>
    <n v="5"/>
    <n v="9"/>
    <n v="69"/>
    <n v="154"/>
    <s v="hockey"/>
    <x v="8"/>
    <x v="0"/>
  </r>
  <r>
    <s v="TRUYENS Jerome"/>
    <n v="29"/>
    <n v="1.78"/>
    <n v="5"/>
    <n v="10"/>
    <n v="70"/>
    <n v="154"/>
    <s v="hockey"/>
    <x v="8"/>
    <x v="0"/>
  </r>
  <r>
    <s v="DENAYER Felix"/>
    <n v="26"/>
    <n v="1.9"/>
    <n v="6"/>
    <n v="3"/>
    <n v="75"/>
    <n v="187"/>
    <s v="hockey"/>
    <x v="8"/>
    <x v="0"/>
  </r>
  <r>
    <s v="HENDRICKX Alexander"/>
    <n v="23"/>
    <n v="1.85"/>
    <n v="6"/>
    <n v="1"/>
    <n v="73"/>
    <n v="181"/>
    <s v="hockey"/>
    <x v="8"/>
    <x v="0"/>
  </r>
  <r>
    <s v="DOCKIER Sebastien"/>
    <n v="26"/>
    <n v="1.75"/>
    <n v="5"/>
    <n v="9"/>
    <n v="69"/>
    <n v="163"/>
    <s v="hockey"/>
    <x v="8"/>
    <x v="0"/>
  </r>
  <r>
    <s v="LUYPAERT Loick"/>
    <n v="24"/>
    <n v="1.81"/>
    <n v="5"/>
    <n v="11"/>
    <n v="71"/>
    <n v="172"/>
    <s v="hockey"/>
    <x v="8"/>
    <x v="0"/>
  </r>
  <r>
    <s v="GOUGNARD Simon"/>
    <n v="25"/>
    <n v="1.87"/>
    <n v="6"/>
    <n v="2"/>
    <n v="74"/>
    <n v="185"/>
    <s v="hockey"/>
    <x v="8"/>
    <x v="0"/>
  </r>
  <r>
    <s v="BOON Tom"/>
    <n v="26"/>
    <n v="1.84"/>
    <n v="6"/>
    <n v="0"/>
    <n v="72"/>
    <n v="179"/>
    <s v="hockey"/>
    <x v="8"/>
    <x v="0"/>
  </r>
  <r>
    <s v="DE PAEUW Alexandre"/>
    <n v="27"/>
    <n v="1.78"/>
    <n v="5"/>
    <n v="10"/>
    <n v="70"/>
    <n v="165"/>
    <s v="hockey"/>
    <x v="8"/>
    <x v="0"/>
  </r>
  <r>
    <s v="DOHMEN John-John"/>
    <n v="28"/>
    <n v="1.74"/>
    <n v="5"/>
    <n v="9"/>
    <n v="69"/>
    <n v="152"/>
    <s v="hockey"/>
    <x v="8"/>
    <x v="0"/>
  </r>
  <r>
    <s v="VAN DOREN Arthur"/>
    <n v="21"/>
    <n v="1.78"/>
    <n v="5"/>
    <n v="10"/>
    <n v="70"/>
    <n v="163"/>
    <s v="hockey"/>
    <x v="8"/>
    <x v="0"/>
  </r>
  <r>
    <s v="VAN STRYDONCK Elliot"/>
    <n v="28"/>
    <n v="1.85"/>
    <n v="6"/>
    <n v="1"/>
    <n v="73"/>
    <n v="165"/>
    <s v="hockey"/>
    <x v="8"/>
    <x v="0"/>
  </r>
  <r>
    <s v="AMES David"/>
    <n v="27"/>
    <n v="1.88"/>
    <n v="6"/>
    <n v="2"/>
    <n v="74"/>
    <n v="181"/>
    <s v="hockey"/>
    <x v="9"/>
    <x v="0"/>
  </r>
  <r>
    <s v="BROGDON Alastair"/>
    <n v="28"/>
    <n v="1.83"/>
    <n v="6"/>
    <n v="0"/>
    <n v="72"/>
    <n v="168"/>
    <s v="hockey"/>
    <x v="9"/>
    <x v="0"/>
  </r>
  <r>
    <s v="CATLIN Nickolas"/>
    <n v="27"/>
    <n v="1.75"/>
    <n v="5"/>
    <n v="9"/>
    <n v="69"/>
    <n v="168"/>
    <s v="hockey"/>
    <x v="9"/>
    <x v="0"/>
  </r>
  <r>
    <s v="CONDON David"/>
    <n v="25"/>
    <n v="1.8"/>
    <n v="5"/>
    <n v="11"/>
    <n v="71"/>
    <n v="174"/>
    <s v="hockey"/>
    <x v="9"/>
    <x v="0"/>
  </r>
  <r>
    <s v="DIXON Adam"/>
    <n v="29"/>
    <n v="1.69"/>
    <n v="5"/>
    <n v="7"/>
    <n v="67"/>
    <n v="154"/>
    <s v="hockey"/>
    <x v="9"/>
    <x v="0"/>
  </r>
  <r>
    <s v="FOX Daniel"/>
    <n v="33"/>
    <n v="1.83"/>
    <n v="6"/>
    <n v="0"/>
    <n v="72"/>
    <n v="172"/>
    <s v="hockey"/>
    <x v="9"/>
    <x v="0"/>
  </r>
  <r>
    <s v="GLEGHORNE Mark"/>
    <n v="31"/>
    <n v="1.8"/>
    <n v="5"/>
    <n v="11"/>
    <n v="71"/>
    <n v="181"/>
    <s v="hockey"/>
    <x v="9"/>
    <x v="0"/>
  </r>
  <r>
    <s v="HOARE Michael"/>
    <n v="30"/>
    <n v="1.76"/>
    <n v="5"/>
    <n v="9"/>
    <n v="69"/>
    <n v="170"/>
    <s v="hockey"/>
    <x v="9"/>
    <x v="0"/>
  </r>
  <r>
    <s v="JACKSON Ashley"/>
    <n v="28"/>
    <n v="1.7"/>
    <n v="5"/>
    <n v="7"/>
    <n v="67"/>
    <n v="161"/>
    <s v="hockey"/>
    <x v="9"/>
    <x v="0"/>
  </r>
  <r>
    <s v="LEWERS Iain"/>
    <n v="32"/>
    <n v="1.83"/>
    <n v="6"/>
    <n v="0"/>
    <n v="72"/>
    <n v="174"/>
    <s v="hockey"/>
    <x v="9"/>
    <x v="0"/>
  </r>
  <r>
    <s v="MANTELL Simon"/>
    <n v="32"/>
    <n v="1.84"/>
    <n v="6"/>
    <n v="0"/>
    <n v="72"/>
    <n v="179"/>
    <s v="hockey"/>
    <x v="9"/>
    <x v="0"/>
  </r>
  <r>
    <s v="MARTIN Harry"/>
    <n v="23"/>
    <n v="1.84"/>
    <n v="6"/>
    <n v="0"/>
    <n v="72"/>
    <n v="179"/>
    <s v="hockey"/>
    <x v="9"/>
    <x v="0"/>
  </r>
  <r>
    <s v="MIDDLETON Barry"/>
    <n v="32"/>
    <n v="1.76"/>
    <n v="5"/>
    <n v="9"/>
    <n v="69"/>
    <n v="154"/>
    <s v="hockey"/>
    <x v="9"/>
    <x v="0"/>
  </r>
  <r>
    <s v="PINNER George"/>
    <n v="29"/>
    <n v="1.92"/>
    <n v="6"/>
    <n v="4"/>
    <n v="76"/>
    <n v="203"/>
    <s v="hockey"/>
    <x v="9"/>
    <x v="0"/>
  </r>
  <r>
    <s v="SHINGLES Daniel"/>
    <n v="30"/>
    <n v="1.84"/>
    <n v="6"/>
    <n v="0"/>
    <n v="72"/>
    <n v="185"/>
    <s v="hockey"/>
    <x v="9"/>
    <x v="0"/>
  </r>
  <r>
    <s v="SLOAN Ian"/>
    <n v="22"/>
    <n v="1.75"/>
    <n v="5"/>
    <n v="9"/>
    <n v="69"/>
    <n v="168"/>
    <s v="hockey"/>
    <x v="9"/>
    <x v="0"/>
  </r>
  <r>
    <s v="WARD Sam"/>
    <n v="25"/>
    <n v="1.78"/>
    <n v="5"/>
    <n v="10"/>
    <n v="70"/>
    <n v="165"/>
    <s v="hockey"/>
    <x v="9"/>
    <x v="0"/>
  </r>
  <r>
    <s v="WEIR Henry"/>
    <n v="26"/>
    <n v="1.76"/>
    <n v="5"/>
    <n v="9"/>
    <n v="69"/>
    <n v="165"/>
    <s v="hockey"/>
    <x v="9"/>
    <x v="0"/>
  </r>
  <r>
    <s v="ANSLEY Giselle"/>
    <n v="24"/>
    <n v="1.76"/>
    <n v="5"/>
    <n v="9"/>
    <n v="69"/>
    <n v="161"/>
    <s v="hockey"/>
    <x v="9"/>
    <x v="1"/>
  </r>
  <r>
    <s v="BRAY Sophie"/>
    <n v="26"/>
    <n v="1.64"/>
    <n v="5"/>
    <n v="5"/>
    <n v="65"/>
    <n v="128"/>
    <s v="hockey"/>
    <x v="9"/>
    <x v="1"/>
  </r>
  <r>
    <s v="CULLEN Crista"/>
    <n v="30"/>
    <n v="1.82"/>
    <n v="6"/>
    <n v="0"/>
    <n v="72"/>
    <n v="163"/>
    <s v="hockey"/>
    <x v="9"/>
    <x v="1"/>
  </r>
  <r>
    <s v="DANSON Alexandra"/>
    <n v="31"/>
    <n v="1.67"/>
    <n v="5"/>
    <n v="6"/>
    <n v="66"/>
    <n v="123"/>
    <s v="hockey"/>
    <x v="9"/>
    <x v="1"/>
  </r>
  <r>
    <s v="HINCH Maddie"/>
    <n v="27"/>
    <n v="1.68"/>
    <n v="5"/>
    <n v="6"/>
    <n v="66"/>
    <n v="137"/>
    <s v="hockey"/>
    <x v="9"/>
    <x v="1"/>
  </r>
  <r>
    <s v="LEIGH Joanna"/>
    <n v="23"/>
    <n v="1.65"/>
    <n v="5"/>
    <n v="5"/>
    <n v="65"/>
    <n v="134"/>
    <s v="hockey"/>
    <x v="9"/>
    <x v="1"/>
  </r>
  <r>
    <s v="MACLEOD Hannah"/>
    <n v="32"/>
    <n v="1.72"/>
    <n v="5"/>
    <n v="8"/>
    <n v="68"/>
    <n v="148"/>
    <s v="hockey"/>
    <x v="9"/>
    <x v="1"/>
  </r>
  <r>
    <s v="MCCALLIN Shona"/>
    <n v="24"/>
    <n v="1.65"/>
    <n v="5"/>
    <n v="5"/>
    <n v="65"/>
    <n v="152"/>
    <s v="hockey"/>
    <x v="9"/>
    <x v="1"/>
  </r>
  <r>
    <s v="OWSLEY Lily"/>
    <n v="21"/>
    <n v="1.7"/>
    <n v="5"/>
    <n v="7"/>
    <n v="67"/>
    <n v="154"/>
    <s v="hockey"/>
    <x v="9"/>
    <x v="1"/>
  </r>
  <r>
    <s v="QUEK Samantha"/>
    <n v="27"/>
    <n v="1.69"/>
    <n v="5"/>
    <n v="7"/>
    <n v="67"/>
    <n v="137"/>
    <s v="hockey"/>
    <x v="9"/>
    <x v="1"/>
  </r>
  <r>
    <s v="RICHARDSON-WALSH Helen"/>
    <n v="34"/>
    <n v="1.65"/>
    <n v="5"/>
    <n v="5"/>
    <n v="65"/>
    <n v="121"/>
    <s v="hockey"/>
    <x v="9"/>
    <x v="1"/>
  </r>
  <r>
    <s v="RICHARDSON-WALSH Kate"/>
    <n v="36"/>
    <n v="1.61"/>
    <n v="5"/>
    <n v="3"/>
    <n v="63"/>
    <n v="146"/>
    <s v="hockey"/>
    <x v="9"/>
    <x v="1"/>
  </r>
  <r>
    <s v="TOWNSEND Susannah"/>
    <n v="27"/>
    <n v="1.68"/>
    <n v="5"/>
    <n v="6"/>
    <n v="66"/>
    <n v="134"/>
    <s v="hockey"/>
    <x v="9"/>
    <x v="1"/>
  </r>
  <r>
    <s v="TWIGG Georgina"/>
    <n v="25"/>
    <n v="1.6"/>
    <n v="5"/>
    <n v="3"/>
    <n v="63"/>
    <n v="137"/>
    <s v="hockey"/>
    <x v="9"/>
    <x v="1"/>
  </r>
  <r>
    <s v="UNSWORTH Laura"/>
    <n v="28"/>
    <n v="1.52"/>
    <n v="5"/>
    <n v="0"/>
    <n v="60"/>
    <n v="121"/>
    <s v="hockey"/>
    <x v="9"/>
    <x v="1"/>
  </r>
  <r>
    <s v="WATTON Eleanor"/>
    <n v="27"/>
    <n v="1.67"/>
    <n v="5"/>
    <n v="6"/>
    <n v="66"/>
    <n v="141"/>
    <s v="hockey"/>
    <x v="9"/>
    <x v="1"/>
  </r>
  <r>
    <s v="WEBB Hollie"/>
    <n v="25"/>
    <n v="1.65"/>
    <n v="5"/>
    <n v="5"/>
    <n v="65"/>
    <n v="143"/>
    <s v="hockey"/>
    <x v="9"/>
    <x v="1"/>
  </r>
  <r>
    <s v="WHITE Nicola"/>
    <n v="28"/>
    <n v="1.72"/>
    <n v="5"/>
    <n v="8"/>
    <n v="68"/>
    <n v="143"/>
    <s v="hockey"/>
    <x v="9"/>
    <x v="1"/>
  </r>
  <r>
    <s v="ALEGRE David"/>
    <n v="31"/>
    <n v="1.84"/>
    <n v="6"/>
    <n v="0"/>
    <n v="72"/>
    <n v="165"/>
    <s v="hockey"/>
    <x v="10"/>
    <x v="0"/>
  </r>
  <r>
    <s v="CARRERA Jorge"/>
    <n v="34"/>
    <n v="1.8"/>
    <n v="5"/>
    <n v="11"/>
    <n v="71"/>
    <n v="183"/>
    <s v="hockey"/>
    <x v="10"/>
    <x v="0"/>
  </r>
  <r>
    <s v="CASASAYAS Alex"/>
    <n v="28"/>
    <n v="1.83"/>
    <n v="6"/>
    <n v="0"/>
    <n v="72"/>
    <n v="172"/>
    <s v="hockey"/>
    <x v="10"/>
    <x v="0"/>
  </r>
  <r>
    <s v="CORTES Francisco"/>
    <n v="33"/>
    <n v="1.81"/>
    <n v="5"/>
    <n v="11"/>
    <n v="71"/>
    <n v="176"/>
    <s v="hockey"/>
    <x v="10"/>
    <x v="0"/>
  </r>
  <r>
    <s v="DELAS Miguel"/>
    <n v="32"/>
    <n v="1.7"/>
    <n v="5"/>
    <n v="7"/>
    <n v="67"/>
    <n v="159"/>
    <s v="hockey"/>
    <x v="10"/>
    <x v="0"/>
  </r>
  <r>
    <s v="ENRIQUE Sergi"/>
    <n v="28"/>
    <n v="1.74"/>
    <n v="5"/>
    <n v="9"/>
    <n v="69"/>
    <n v="152"/>
    <s v="hockey"/>
    <x v="10"/>
    <x v="0"/>
  </r>
  <r>
    <s v="FERNANDEZ Mario"/>
    <n v="24"/>
    <n v="1.8"/>
    <n v="5"/>
    <n v="11"/>
    <n v="71"/>
    <n v="176"/>
    <s v="hockey"/>
    <x v="10"/>
    <x v="0"/>
  </r>
  <r>
    <s v="IGLESIAS Alvaro"/>
    <n v="23"/>
    <n v="1.78"/>
    <n v="5"/>
    <n v="10"/>
    <n v="70"/>
    <n v="174"/>
    <s v="hockey"/>
    <x v="10"/>
    <x v="0"/>
  </r>
  <r>
    <s v="LLEONART Xavier"/>
    <n v="26"/>
    <n v="1.8"/>
    <n v="5"/>
    <n v="11"/>
    <n v="71"/>
    <n v="154"/>
    <s v="hockey"/>
    <x v="10"/>
    <x v="0"/>
  </r>
  <r>
    <s v="MIR Andres"/>
    <n v="29"/>
    <n v="1.8"/>
    <n v="5"/>
    <n v="11"/>
    <n v="71"/>
    <n v="165"/>
    <s v="hockey"/>
    <x v="10"/>
    <x v="0"/>
  </r>
  <r>
    <s v="OLIVA Roc"/>
    <n v="27"/>
    <n v="1.8"/>
    <n v="5"/>
    <n v="11"/>
    <n v="71"/>
    <n v="172"/>
    <s v="hockey"/>
    <x v="10"/>
    <x v="0"/>
  </r>
  <r>
    <s v="PEREZ-PLA Bosco"/>
    <n v="28"/>
    <n v="1.8"/>
    <n v="5"/>
    <n v="11"/>
    <n v="71"/>
    <n v="172"/>
    <s v="hockey"/>
    <x v="10"/>
    <x v="0"/>
  </r>
  <r>
    <s v="PIERA Salvador"/>
    <n v="25"/>
    <n v="1.83"/>
    <n v="6"/>
    <n v="0"/>
    <n v="72"/>
    <n v="183"/>
    <s v="hockey"/>
    <x v="10"/>
    <x v="0"/>
  </r>
  <r>
    <s v="QUEMADA Pau"/>
    <n v="32"/>
    <n v="1.73"/>
    <n v="5"/>
    <n v="8"/>
    <n v="68"/>
    <n v="152"/>
    <s v="hockey"/>
    <x v="10"/>
    <x v="0"/>
  </r>
  <r>
    <s v="ROMEU Josep"/>
    <n v="26"/>
    <n v="1.75"/>
    <n v="5"/>
    <n v="9"/>
    <n v="69"/>
    <n v="170"/>
    <s v="hockey"/>
    <x v="10"/>
    <x v="0"/>
  </r>
  <r>
    <s v="RUIZ Vicenc"/>
    <n v="24"/>
    <n v="1.81"/>
    <n v="5"/>
    <n v="11"/>
    <n v="71"/>
    <n v="154"/>
    <s v="hockey"/>
    <x v="10"/>
    <x v="0"/>
  </r>
  <r>
    <s v="SALLES Marc"/>
    <n v="29"/>
    <n v="1.7"/>
    <n v="5"/>
    <n v="7"/>
    <n v="67"/>
    <n v="141"/>
    <s v="hockey"/>
    <x v="10"/>
    <x v="0"/>
  </r>
  <r>
    <s v="TERRAZA Manel"/>
    <n v="26"/>
    <n v="1.84"/>
    <n v="6"/>
    <n v="0"/>
    <n v="72"/>
    <n v="172"/>
    <s v="hockey"/>
    <x v="10"/>
    <x v="0"/>
  </r>
  <r>
    <s v="BONASTRE Berta"/>
    <n v="24"/>
    <n v="1.57"/>
    <n v="5"/>
    <n v="2"/>
    <n v="62"/>
    <n v="110"/>
    <s v="hockey"/>
    <x v="10"/>
    <x v="1"/>
  </r>
  <r>
    <s v="COMERMA Gloria"/>
    <n v="29"/>
    <n v="1.68"/>
    <n v="5"/>
    <n v="6"/>
    <n v="66"/>
    <n v="141"/>
    <s v="hockey"/>
    <x v="10"/>
    <x v="1"/>
  </r>
  <r>
    <s v="GARCIA Begona"/>
    <n v="21"/>
    <n v="1.64"/>
    <n v="5"/>
    <n v="5"/>
    <n v="65"/>
    <n v="119"/>
    <s v="hockey"/>
    <x v="10"/>
    <x v="1"/>
  </r>
  <r>
    <s v="GINE Xantal"/>
    <n v="23"/>
    <n v="1.68"/>
    <n v="5"/>
    <n v="6"/>
    <n v="66"/>
    <n v="137"/>
    <s v="hockey"/>
    <x v="10"/>
    <x v="1"/>
  </r>
  <r>
    <s v="GUINEA Cristina"/>
    <n v="24"/>
    <n v="1.66"/>
    <n v="5"/>
    <n v="5"/>
    <n v="65"/>
    <n v="134"/>
    <s v="hockey"/>
    <x v="10"/>
    <x v="1"/>
  </r>
  <r>
    <s v="GUTIERREZ Rocio"/>
    <n v="31"/>
    <n v="1.62"/>
    <n v="5"/>
    <n v="4"/>
    <n v="64"/>
    <n v="134"/>
    <s v="hockey"/>
    <x v="10"/>
    <x v="1"/>
  </r>
  <r>
    <s v="JIMENEZ Lucia"/>
    <n v="19"/>
    <n v="1.63"/>
    <n v="5"/>
    <n v="4"/>
    <n v="64"/>
    <n v="112"/>
    <s v="hockey"/>
    <x v="10"/>
    <x v="1"/>
  </r>
  <r>
    <s v="LOPEZ Maria"/>
    <n v="26"/>
    <n v="1.7"/>
    <n v="5"/>
    <n v="7"/>
    <n v="67"/>
    <n v="137"/>
    <s v="hockey"/>
    <x v="10"/>
    <x v="1"/>
  </r>
  <r>
    <s v="LOPEZ DE EQUILAZ Maria"/>
    <n v="32"/>
    <n v="1.64"/>
    <n v="5"/>
    <n v="5"/>
    <n v="65"/>
    <n v="123"/>
    <s v="hockey"/>
    <x v="10"/>
    <x v="1"/>
  </r>
  <r>
    <s v="MAGAZ Alicia"/>
    <n v="22"/>
    <n v="1.61"/>
    <n v="5"/>
    <n v="3"/>
    <n v="63"/>
    <n v="132"/>
    <s v="hockey"/>
    <x v="10"/>
    <x v="1"/>
  </r>
  <r>
    <s v="OLIVA Georgina"/>
    <n v="26"/>
    <n v="1.6"/>
    <n v="5"/>
    <n v="3"/>
    <n v="63"/>
    <n v="117"/>
    <s v="hockey"/>
    <x v="10"/>
    <x v="1"/>
  </r>
  <r>
    <s v="PEREZ Beatriz"/>
    <n v="25"/>
    <n v="1.67"/>
    <n v="5"/>
    <n v="6"/>
    <n v="66"/>
    <n v="132"/>
    <s v="hockey"/>
    <x v="10"/>
    <x v="1"/>
  </r>
  <r>
    <s v="PETCHAME Carlota"/>
    <n v="26"/>
    <n v="1.6"/>
    <n v="5"/>
    <n v="3"/>
    <n v="63"/>
    <n v="117"/>
    <s v="hockey"/>
    <x v="10"/>
    <x v="1"/>
  </r>
  <r>
    <s v="PONS Julia"/>
    <n v="22"/>
    <n v="1.65"/>
    <n v="5"/>
    <n v="5"/>
    <n v="65"/>
    <n v="134"/>
    <s v="hockey"/>
    <x v="10"/>
    <x v="1"/>
  </r>
  <r>
    <s v="RIERA Lola"/>
    <n v="25"/>
    <n v="1.72"/>
    <n v="5"/>
    <n v="8"/>
    <n v="68"/>
    <n v="163"/>
    <s v="hockey"/>
    <x v="10"/>
    <x v="1"/>
  </r>
  <r>
    <s v="RUIZ Maria"/>
    <n v="26"/>
    <n v="1.69"/>
    <n v="5"/>
    <n v="7"/>
    <n v="67"/>
    <n v="161"/>
    <s v="hockey"/>
    <x v="10"/>
    <x v="1"/>
  </r>
  <r>
    <s v="SALVATELLA Carola"/>
    <n v="22"/>
    <n v="1.71"/>
    <n v="5"/>
    <n v="7"/>
    <n v="67"/>
    <n v="128"/>
    <s v="hockey"/>
    <x v="10"/>
    <x v="1"/>
  </r>
  <r>
    <s v="YBARRA Rocio"/>
    <n v="31"/>
    <n v="1.59"/>
    <n v="5"/>
    <n v="3"/>
    <n v="63"/>
    <n v="119"/>
    <s v="hockey"/>
    <x v="10"/>
    <x v="1"/>
  </r>
  <r>
    <s v="IMER Adam"/>
    <n v="26"/>
    <n v="1.82"/>
    <n v="6"/>
    <n v="0"/>
    <n v="72"/>
    <n v="194"/>
    <s v="hockey"/>
    <x v="11"/>
    <x v="0"/>
  </r>
  <r>
    <s v="PATROCINIO Andre"/>
    <n v="26"/>
    <n v="1.73"/>
    <n v="5"/>
    <n v="8"/>
    <n v="68"/>
    <n v="163"/>
    <s v="hockey"/>
    <x v="11"/>
    <x v="0"/>
  </r>
  <r>
    <s v="DE PAULA Augusto"/>
    <n v="28"/>
    <n v="1.82"/>
    <n v="6"/>
    <n v="0"/>
    <n v="72"/>
    <n v="174"/>
    <s v="hockey"/>
    <x v="11"/>
    <x v="0"/>
  </r>
  <r>
    <s v="PAES Bruno"/>
    <n v="23"/>
    <n v="1.77"/>
    <n v="5"/>
    <n v="10"/>
    <n v="70"/>
    <n v="168"/>
    <s v="hockey"/>
    <x v="11"/>
    <x v="0"/>
  </r>
  <r>
    <s v="MENDONCA Bruno"/>
    <n v="32"/>
    <n v="1.83"/>
    <n v="6"/>
    <n v="0"/>
    <n v="72"/>
    <n v="205"/>
    <s v="hockey"/>
    <x v="11"/>
    <x v="0"/>
  </r>
  <r>
    <s v="MCPHERSON Christophen"/>
    <n v="32"/>
    <n v="1.85"/>
    <n v="6"/>
    <n v="1"/>
    <n v="73"/>
    <n v="170"/>
    <s v="hockey"/>
    <x v="11"/>
    <x v="0"/>
  </r>
  <r>
    <s v="ROST-ONNES Ernst"/>
    <n v="30"/>
    <n v="1.84"/>
    <n v="6"/>
    <n v="0"/>
    <n v="72"/>
    <n v="168"/>
    <s v="hockey"/>
    <x v="11"/>
    <x v="0"/>
  </r>
  <r>
    <s v="LOPEZ Joaquin"/>
    <n v="26"/>
    <n v="1.7"/>
    <n v="5"/>
    <n v="7"/>
    <n v="67"/>
    <n v="168"/>
    <s v="hockey"/>
    <x v="11"/>
    <x v="0"/>
  </r>
  <r>
    <s v="PAIXAO Lucas"/>
    <n v="21"/>
    <n v="1.72"/>
    <n v="5"/>
    <n v="8"/>
    <n v="68"/>
    <n v="137"/>
    <s v="hockey"/>
    <x v="11"/>
    <x v="0"/>
  </r>
  <r>
    <s v="PASIN Marcos"/>
    <n v="23"/>
    <n v="1.73"/>
    <n v="5"/>
    <n v="8"/>
    <n v="68"/>
    <n v="152"/>
    <s v="hockey"/>
    <x v="11"/>
    <x v="0"/>
  </r>
  <r>
    <s v="BORGES Matheus"/>
    <n v="23"/>
    <n v="1.76"/>
    <n v="5"/>
    <n v="9"/>
    <n v="69"/>
    <n v="172"/>
    <s v="hockey"/>
    <x v="11"/>
    <x v="0"/>
  </r>
  <r>
    <s v="VAN DER HEIJDEN Patrick"/>
    <n v="23"/>
    <n v="1.8"/>
    <n v="5"/>
    <n v="11"/>
    <n v="71"/>
    <n v="154"/>
    <s v="hockey"/>
    <x v="11"/>
    <x v="0"/>
  </r>
  <r>
    <s v="BATISTA Paulo"/>
    <n v="23"/>
    <n v="1.85"/>
    <n v="6"/>
    <n v="1"/>
    <n v="73"/>
    <n v="198"/>
    <s v="hockey"/>
    <x v="11"/>
    <x v="0"/>
  </r>
  <r>
    <s v="FAUSTINO Rodrigo"/>
    <n v="29"/>
    <n v="1.67"/>
    <n v="5"/>
    <n v="6"/>
    <n v="66"/>
    <n v="152"/>
    <s v="hockey"/>
    <x v="11"/>
    <x v="0"/>
  </r>
  <r>
    <s v="STEIMBACH Rodrigo"/>
    <n v="20"/>
    <n v="1.61"/>
    <n v="5"/>
    <n v="3"/>
    <n v="63"/>
    <n v="128"/>
    <s v="hockey"/>
    <x v="11"/>
    <x v="0"/>
  </r>
  <r>
    <s v="SMITH Stephane"/>
    <n v="27"/>
    <n v="1.73"/>
    <n v="5"/>
    <n v="8"/>
    <n v="68"/>
    <n v="154"/>
    <s v="hockey"/>
    <x v="11"/>
    <x v="0"/>
  </r>
  <r>
    <s v="BOMFIM Thiago"/>
    <n v="25"/>
    <n v="1.93"/>
    <n v="6"/>
    <n v="4"/>
    <n v="76"/>
    <n v="185"/>
    <s v="hockey"/>
    <x v="11"/>
    <x v="0"/>
  </r>
  <r>
    <s v="VAN DER HEIJDEN Yuri"/>
    <n v="26"/>
    <n v="1.78"/>
    <n v="5"/>
    <n v="10"/>
    <n v="70"/>
    <n v="168"/>
    <s v="hockey"/>
    <x v="11"/>
    <x v="0"/>
  </r>
  <r>
    <s v="SOTHERN Alan"/>
    <n v="29"/>
    <n v="1.78"/>
    <n v="5"/>
    <n v="10"/>
    <n v="70"/>
    <n v="168"/>
    <s v="hockey"/>
    <x v="12"/>
    <x v="0"/>
  </r>
  <r>
    <s v="CARGO Christopher"/>
    <n v="30"/>
    <n v="1.82"/>
    <n v="6"/>
    <n v="0"/>
    <n v="72"/>
    <n v="174"/>
    <s v="hockey"/>
    <x v="12"/>
    <x v="0"/>
  </r>
  <r>
    <s v="HARTE Conor"/>
    <n v="28"/>
    <n v="1.96"/>
    <n v="6"/>
    <n v="5"/>
    <n v="77"/>
    <n v="205"/>
    <s v="hockey"/>
    <x v="12"/>
    <x v="0"/>
  </r>
  <r>
    <s v="HARTE David"/>
    <n v="28"/>
    <n v="1.95"/>
    <n v="6"/>
    <n v="5"/>
    <n v="77"/>
    <n v="207"/>
    <s v="hockey"/>
    <x v="12"/>
    <x v="0"/>
  </r>
  <r>
    <s v="MAGEE Eugene"/>
    <n v="30"/>
    <n v="1.77"/>
    <n v="5"/>
    <n v="10"/>
    <n v="70"/>
    <n v="183"/>
    <s v="hockey"/>
    <x v="12"/>
    <x v="0"/>
  </r>
  <r>
    <s v="JACKSON John"/>
    <n v="30"/>
    <n v="1.7"/>
    <n v="5"/>
    <n v="7"/>
    <n v="67"/>
    <n v="161"/>
    <s v="hockey"/>
    <x v="12"/>
    <x v="0"/>
  </r>
  <r>
    <s v="BELL Jonathan"/>
    <n v="29"/>
    <n v="1.78"/>
    <n v="5"/>
    <n v="10"/>
    <n v="70"/>
    <n v="170"/>
    <s v="hockey"/>
    <x v="12"/>
    <x v="0"/>
  </r>
  <r>
    <s v="SHIMMINS Kirk"/>
    <n v="22"/>
    <n v="1.75"/>
    <n v="5"/>
    <n v="9"/>
    <n v="69"/>
    <n v="150"/>
    <s v="hockey"/>
    <x v="12"/>
    <x v="0"/>
  </r>
  <r>
    <s v="GOOD Kyle"/>
    <n v="24"/>
    <n v="1.83"/>
    <n v="6"/>
    <n v="0"/>
    <n v="72"/>
    <n v="194"/>
    <s v="hockey"/>
    <x v="12"/>
    <x v="0"/>
  </r>
  <r>
    <s v="ROBSON Michael"/>
    <n v="21"/>
    <n v="1.75"/>
    <n v="5"/>
    <n v="9"/>
    <n v="69"/>
    <n v="154"/>
    <s v="hockey"/>
    <x v="12"/>
    <x v="0"/>
  </r>
  <r>
    <s v="WATT Michael"/>
    <n v="29"/>
    <n v="1.78"/>
    <n v="5"/>
    <n v="10"/>
    <n v="70"/>
    <n v="174"/>
    <s v="hockey"/>
    <x v="12"/>
    <x v="0"/>
  </r>
  <r>
    <s v="GLEGHORNE Paul"/>
    <n v="29"/>
    <n v="1.87"/>
    <n v="6"/>
    <n v="2"/>
    <n v="74"/>
    <n v="181"/>
    <s v="hockey"/>
    <x v="12"/>
    <x v="0"/>
  </r>
  <r>
    <s v="CARUTH Peter"/>
    <n v="28"/>
    <n v="1.73"/>
    <n v="5"/>
    <n v="8"/>
    <n v="68"/>
    <n v="161"/>
    <s v="hockey"/>
    <x v="12"/>
    <x v="0"/>
  </r>
  <r>
    <s v="GORMLEY Ronan"/>
    <n v="33"/>
    <n v="1.74"/>
    <n v="5"/>
    <n v="9"/>
    <n v="69"/>
    <n v="163"/>
    <s v="hockey"/>
    <x v="12"/>
    <x v="0"/>
  </r>
  <r>
    <s v="O'DONOGHUE Shane"/>
    <n v="23"/>
    <n v="1.83"/>
    <n v="6"/>
    <n v="0"/>
    <n v="72"/>
    <n v="176"/>
    <s v="hockey"/>
    <x v="12"/>
    <x v="0"/>
  </r>
  <r>
    <s v="COCKRAM Timothy"/>
    <n v="32"/>
    <n v="1.77"/>
    <n v="5"/>
    <n v="10"/>
    <n v="70"/>
    <n v="172"/>
    <s v="hockey"/>
    <x v="12"/>
    <x v="0"/>
  </r>
  <r>
    <s v="DARLING Michael"/>
    <n v="28"/>
    <n v="1.7"/>
    <n v="5"/>
    <n v="7"/>
    <n v="67"/>
    <n v="143"/>
    <s v="hockey"/>
    <x v="12"/>
    <x v="0"/>
  </r>
  <r>
    <s v="JERMYN John"/>
    <n v="34"/>
    <n v="1.86"/>
    <n v="6"/>
    <n v="1"/>
    <n v="73"/>
    <n v="176"/>
    <s v="hockey"/>
    <x v="12"/>
    <x v="0"/>
  </r>
  <r>
    <s v="HAN Hye Lyoung"/>
    <n v="30"/>
    <n v="1.63"/>
    <n v="5"/>
    <n v="4"/>
    <n v="64"/>
    <n v="123"/>
    <s v="hockey"/>
    <x v="13"/>
    <x v="1"/>
  </r>
  <r>
    <s v="KIM Jongeun"/>
    <n v="30"/>
    <n v="1.67"/>
    <n v="5"/>
    <n v="6"/>
    <n v="66"/>
    <n v="128"/>
    <s v="hockey"/>
    <x v="13"/>
    <x v="1"/>
  </r>
  <r>
    <s v="KIM Bomi"/>
    <n v="30"/>
    <n v="1.57"/>
    <n v="5"/>
    <n v="2"/>
    <n v="62"/>
    <n v="119"/>
    <s v="hockey"/>
    <x v="13"/>
    <x v="1"/>
  </r>
  <r>
    <s v="JANG Heesun"/>
    <n v="30"/>
    <n v="1.64"/>
    <n v="5"/>
    <n v="5"/>
    <n v="65"/>
    <n v="132"/>
    <s v="hockey"/>
    <x v="13"/>
    <x v="1"/>
  </r>
  <r>
    <s v="JANG Sooji"/>
    <n v="28"/>
    <n v="1.64"/>
    <n v="5"/>
    <n v="5"/>
    <n v="65"/>
    <n v="126"/>
    <s v="hockey"/>
    <x v="13"/>
    <x v="1"/>
  </r>
  <r>
    <s v="AN Hyoju"/>
    <n v="28"/>
    <n v="1.68"/>
    <n v="5"/>
    <n v="6"/>
    <n v="66"/>
    <n v="119"/>
    <s v="hockey"/>
    <x v="13"/>
    <x v="1"/>
  </r>
  <r>
    <s v="LEE Youngsil"/>
    <n v="29"/>
    <n v="1.67"/>
    <n v="5"/>
    <n v="6"/>
    <n v="66"/>
    <n v="130"/>
    <s v="hockey"/>
    <x v="13"/>
    <x v="1"/>
  </r>
  <r>
    <s v="HONG Yoojin"/>
    <n v="27"/>
    <n v="1.66"/>
    <n v="5"/>
    <n v="5"/>
    <n v="65"/>
    <n v="123"/>
    <s v="hockey"/>
    <x v="13"/>
    <x v="1"/>
  </r>
  <r>
    <s v="PARK Kiju"/>
    <n v="26"/>
    <n v="1.67"/>
    <n v="5"/>
    <n v="6"/>
    <n v="66"/>
    <n v="152"/>
    <s v="hockey"/>
    <x v="13"/>
    <x v="1"/>
  </r>
  <r>
    <s v="PARK Seunga"/>
    <n v="25"/>
    <n v="1.68"/>
    <n v="5"/>
    <n v="6"/>
    <n v="66"/>
    <n v="134"/>
    <s v="hockey"/>
    <x v="13"/>
    <x v="1"/>
  </r>
  <r>
    <s v="SEO Jungeun"/>
    <n v="24"/>
    <n v="1.68"/>
    <n v="5"/>
    <n v="6"/>
    <n v="66"/>
    <n v="134"/>
    <s v="hockey"/>
    <x v="13"/>
    <x v="1"/>
  </r>
  <r>
    <s v="CHEON Eunbi"/>
    <n v="24"/>
    <n v="1.65"/>
    <n v="5"/>
    <n v="5"/>
    <n v="65"/>
    <n v="130"/>
    <s v="hockey"/>
    <x v="13"/>
    <x v="1"/>
  </r>
  <r>
    <s v="KIM Hyunji"/>
    <n v="22"/>
    <n v="1.7"/>
    <n v="5"/>
    <n v="7"/>
    <n v="67"/>
    <n v="115"/>
    <s v="hockey"/>
    <x v="13"/>
    <x v="1"/>
  </r>
  <r>
    <s v="JUNG Heabin"/>
    <n v="22"/>
    <n v="1.69"/>
    <n v="5"/>
    <n v="7"/>
    <n v="67"/>
    <n v="141"/>
    <s v="hockey"/>
    <x v="13"/>
    <x v="1"/>
  </r>
  <r>
    <s v="BAEK Eeseul"/>
    <n v="21"/>
    <n v="1.75"/>
    <n v="5"/>
    <n v="9"/>
    <n v="69"/>
    <n v="159"/>
    <s v="hockey"/>
    <x v="13"/>
    <x v="1"/>
  </r>
  <r>
    <s v="LEE Yurim"/>
    <n v="21"/>
    <n v="1.62"/>
    <n v="5"/>
    <n v="4"/>
    <n v="64"/>
    <n v="130"/>
    <s v="hockey"/>
    <x v="13"/>
    <x v="1"/>
  </r>
  <r>
    <s v="CHO Hyejin"/>
    <n v="21"/>
    <n v="1.59"/>
    <n v="5"/>
    <n v="3"/>
    <n v="63"/>
    <n v="123"/>
    <s v="hockey"/>
    <x v="13"/>
    <x v="1"/>
  </r>
  <r>
    <s v="PARK Mihyun"/>
    <n v="30"/>
    <n v="1.6"/>
    <n v="5"/>
    <n v="3"/>
    <n v="63"/>
    <n v="139"/>
    <s v="hockey"/>
    <x v="13"/>
    <x v="1"/>
  </r>
  <r>
    <s v="SHIBATA Akane"/>
    <n v="28"/>
    <n v="1.53"/>
    <n v="5"/>
    <n v="0"/>
    <n v="60"/>
    <n v="110"/>
    <s v="hockey"/>
    <x v="14"/>
    <x v="1"/>
  </r>
  <r>
    <s v="YUDA Hazuki"/>
    <n v="27"/>
    <n v="1.67"/>
    <n v="5"/>
    <n v="6"/>
    <n v="66"/>
    <n v="119"/>
    <s v="hockey"/>
    <x v="14"/>
    <x v="1"/>
  </r>
  <r>
    <s v="ASAI Yu"/>
    <n v="20"/>
    <n v="1.72"/>
    <n v="5"/>
    <n v="8"/>
    <n v="68"/>
    <n v="139"/>
    <s v="hockey"/>
    <x v="14"/>
    <x v="1"/>
  </r>
  <r>
    <s v="NISHIMURA Ayaka"/>
    <n v="27"/>
    <n v="1.65"/>
    <n v="5"/>
    <n v="5"/>
    <n v="65"/>
    <n v="128"/>
    <s v="hockey"/>
    <x v="14"/>
    <x v="1"/>
  </r>
  <r>
    <s v="ONO Mayumi"/>
    <n v="31"/>
    <n v="1.7"/>
    <n v="5"/>
    <n v="7"/>
    <n v="67"/>
    <n v="137"/>
    <s v="hockey"/>
    <x v="14"/>
    <x v="1"/>
  </r>
  <r>
    <s v="MITSUHASHI Aki"/>
    <n v="26"/>
    <n v="1.66"/>
    <n v="5"/>
    <n v="5"/>
    <n v="65"/>
    <n v="130"/>
    <s v="hockey"/>
    <x v="14"/>
    <x v="1"/>
  </r>
  <r>
    <s v="NISHIKORI Emi"/>
    <n v="23"/>
    <n v="1.6"/>
    <n v="5"/>
    <n v="3"/>
    <n v="63"/>
    <n v="117"/>
    <s v="hockey"/>
    <x v="14"/>
    <x v="1"/>
  </r>
  <r>
    <s v="NOMURA Kana"/>
    <n v="26"/>
    <n v="1.67"/>
    <n v="5"/>
    <n v="6"/>
    <n v="66"/>
    <n v="126"/>
    <s v="hockey"/>
    <x v="14"/>
    <x v="1"/>
  </r>
  <r>
    <s v="KAWAMURA Motomi"/>
    <n v="20"/>
    <n v="1.57"/>
    <n v="5"/>
    <n v="2"/>
    <n v="62"/>
    <n v="119"/>
    <s v="hockey"/>
    <x v="14"/>
    <x v="1"/>
  </r>
  <r>
    <s v="NAGAI Hazuki"/>
    <n v="21"/>
    <n v="1.52"/>
    <n v="5"/>
    <n v="0"/>
    <n v="60"/>
    <n v="117"/>
    <s v="hockey"/>
    <x v="14"/>
    <x v="1"/>
  </r>
  <r>
    <s v="NAGAI Yuri"/>
    <n v="24"/>
    <n v="1.55"/>
    <n v="5"/>
    <n v="1"/>
    <n v="61"/>
    <n v="117"/>
    <s v="hockey"/>
    <x v="14"/>
    <x v="1"/>
  </r>
  <r>
    <s v="SAKAGUCHI Maki"/>
    <n v="27"/>
    <n v="1.58"/>
    <n v="5"/>
    <n v="2"/>
    <n v="62"/>
    <n v="123"/>
    <s v="hockey"/>
    <x v="14"/>
    <x v="1"/>
  </r>
  <r>
    <s v="NAKAGAWA Miyuki"/>
    <n v="29"/>
    <n v="1.61"/>
    <n v="5"/>
    <n v="3"/>
    <n v="63"/>
    <n v="117"/>
    <s v="hockey"/>
    <x v="14"/>
    <x v="1"/>
  </r>
  <r>
    <s v="ASANO Sakiyo"/>
    <n v="29"/>
    <n v="1.64"/>
    <n v="5"/>
    <n v="5"/>
    <n v="65"/>
    <n v="132"/>
    <s v="hockey"/>
    <x v="14"/>
    <x v="1"/>
  </r>
  <r>
    <s v="NAKASHIMA Mie"/>
    <n v="30"/>
    <n v="1.6"/>
    <n v="5"/>
    <n v="3"/>
    <n v="63"/>
    <n v="115"/>
    <s v="hockey"/>
    <x v="14"/>
    <x v="1"/>
  </r>
  <r>
    <s v="HAYASHI Nagisa"/>
    <n v="29"/>
    <n v="1.65"/>
    <n v="5"/>
    <n v="5"/>
    <n v="65"/>
    <n v="128"/>
    <s v="hockey"/>
    <x v="14"/>
    <x v="1"/>
  </r>
  <r>
    <s v="MANO Yukari"/>
    <n v="22"/>
    <n v="1.52"/>
    <n v="5"/>
    <n v="0"/>
    <n v="60"/>
    <n v="117"/>
    <s v="hockey"/>
    <x v="14"/>
    <x v="1"/>
  </r>
  <r>
    <s v="SHIMIZU Minami"/>
    <n v="23"/>
    <n v="1.58"/>
    <n v="5"/>
    <n v="2"/>
    <n v="62"/>
    <n v="117"/>
    <s v="hockey"/>
    <x v="14"/>
    <x v="1"/>
  </r>
  <r>
    <s v="VAN DER HORST Robert"/>
    <n v="31"/>
    <n v="1.79"/>
    <n v="5"/>
    <n v="10"/>
    <n v="70"/>
    <n v="163"/>
    <s v="hockey"/>
    <x v="15"/>
    <x v="0"/>
  </r>
  <r>
    <s v="JONKER Constantijn"/>
    <n v="28"/>
    <n v="1.82"/>
    <n v="6"/>
    <n v="0"/>
    <n v="72"/>
    <n v="172"/>
    <s v="hockey"/>
    <x v="15"/>
    <x v="0"/>
  </r>
  <r>
    <s v="HOFMAN Rogier"/>
    <n v="29"/>
    <n v="1.84"/>
    <n v="6"/>
    <n v="0"/>
    <n v="72"/>
    <n v="174"/>
    <s v="hockey"/>
    <x v="15"/>
    <x v="0"/>
  </r>
  <r>
    <s v="PRUIJSER Mirco"/>
    <n v="26"/>
    <n v="1.94"/>
    <n v="6"/>
    <n v="4"/>
    <n v="76"/>
    <n v="192"/>
    <s v="hockey"/>
    <x v="15"/>
    <x v="0"/>
  </r>
  <r>
    <s v="KEMPERMAN Robbert"/>
    <n v="26"/>
    <n v="1.86"/>
    <n v="6"/>
    <n v="1"/>
    <n v="73"/>
    <n v="168"/>
    <s v="hockey"/>
    <x v="15"/>
    <x v="0"/>
  </r>
  <r>
    <s v="SCHUURMAN Glenn"/>
    <n v="25"/>
    <n v="1.83"/>
    <n v="6"/>
    <n v="0"/>
    <n v="72"/>
    <n v="174"/>
    <s v="hockey"/>
    <x v="15"/>
    <x v="0"/>
  </r>
  <r>
    <s v="BAART Sander"/>
    <n v="28"/>
    <n v="1.78"/>
    <n v="5"/>
    <n v="10"/>
    <n v="70"/>
    <n v="168"/>
    <s v="hockey"/>
    <x v="15"/>
    <x v="0"/>
  </r>
  <r>
    <s v="STOCKMANN Jacob"/>
    <n v="32"/>
    <n v="1.93"/>
    <n v="6"/>
    <n v="4"/>
    <n v="76"/>
    <n v="176"/>
    <s v="hockey"/>
    <x v="15"/>
    <x v="0"/>
  </r>
  <r>
    <s v="DE VOOGD Bob"/>
    <n v="27"/>
    <n v="1.83"/>
    <n v="6"/>
    <n v="0"/>
    <n v="72"/>
    <n v="176"/>
    <s v="hockey"/>
    <x v="15"/>
    <x v="0"/>
  </r>
  <r>
    <s v="VAN DER WEERDEN Mink"/>
    <n v="27"/>
    <n v="1.78"/>
    <n v="5"/>
    <n v="10"/>
    <n v="70"/>
    <n v="183"/>
    <s v="hockey"/>
    <x v="15"/>
    <x v="0"/>
  </r>
  <r>
    <s v="TURKSTRA Hidde"/>
    <n v="28"/>
    <n v="1.94"/>
    <n v="6"/>
    <n v="4"/>
    <n v="76"/>
    <n v="179"/>
    <s v="hockey"/>
    <x v="15"/>
    <x v="0"/>
  </r>
  <r>
    <s v="CROON Jorrit"/>
    <n v="17"/>
    <n v="1.83"/>
    <n v="6"/>
    <n v="0"/>
    <n v="72"/>
    <n v="165"/>
    <s v="hockey"/>
    <x v="15"/>
    <x v="0"/>
  </r>
  <r>
    <s v="HERTZBERGER Jeroen"/>
    <n v="30"/>
    <n v="1.74"/>
    <n v="5"/>
    <n v="9"/>
    <n v="69"/>
    <n v="168"/>
    <s v="hockey"/>
    <x v="15"/>
    <x v="0"/>
  </r>
  <r>
    <s v="BAKKER Billy"/>
    <n v="27"/>
    <n v="1.88"/>
    <n v="6"/>
    <n v="2"/>
    <n v="74"/>
    <n v="181"/>
    <s v="hockey"/>
    <x v="15"/>
    <x v="0"/>
  </r>
  <r>
    <s v="BLAAK Pirmin"/>
    <n v="28"/>
    <n v="1.88"/>
    <n v="6"/>
    <n v="2"/>
    <n v="74"/>
    <n v="194"/>
    <s v="hockey"/>
    <x v="15"/>
    <x v="0"/>
  </r>
  <r>
    <s v="VAN ASS Severiano"/>
    <n v="24"/>
    <n v="1.78"/>
    <n v="5"/>
    <n v="10"/>
    <n v="70"/>
    <n v="154"/>
    <s v="hockey"/>
    <x v="15"/>
    <x v="0"/>
  </r>
  <r>
    <s v="VERGA Valentin"/>
    <n v="26"/>
    <n v="1.8"/>
    <n v="5"/>
    <n v="11"/>
    <n v="71"/>
    <n v="192"/>
    <s v="hockey"/>
    <x v="15"/>
    <x v="0"/>
  </r>
  <r>
    <s v="DE WIJN Sander"/>
    <n v="26"/>
    <n v="1.83"/>
    <n v="6"/>
    <n v="0"/>
    <n v="72"/>
    <n v="172"/>
    <s v="hockey"/>
    <x v="15"/>
    <x v="0"/>
  </r>
  <r>
    <s v="VAN DER POLS Michelle"/>
    <n v="27"/>
    <n v="1.72"/>
    <n v="5"/>
    <n v="8"/>
    <n v="68"/>
    <n v="134"/>
    <s v="hockey"/>
    <x v="15"/>
    <x v="1"/>
  </r>
  <r>
    <s v="VAN MAASAKKER Caia"/>
    <n v="27"/>
    <n v="1.8"/>
    <n v="5"/>
    <n v="11"/>
    <n v="71"/>
    <n v="152"/>
    <s v="hockey"/>
    <x v="15"/>
    <x v="1"/>
  </r>
  <r>
    <s v="SOMBROEK Joyce"/>
    <n v="25"/>
    <n v="1.79"/>
    <n v="5"/>
    <n v="10"/>
    <n v="70"/>
    <n v="141"/>
    <s v="hockey"/>
    <x v="15"/>
    <x v="1"/>
  </r>
  <r>
    <s v="JONKER Kelly"/>
    <n v="26"/>
    <n v="1.59"/>
    <n v="5"/>
    <n v="3"/>
    <n v="63"/>
    <n v="130"/>
    <s v="hockey"/>
    <x v="15"/>
    <x v="1"/>
  </r>
  <r>
    <s v="KEETELS Marloes"/>
    <n v="23"/>
    <n v="1.72"/>
    <n v="5"/>
    <n v="8"/>
    <n v="68"/>
    <n v="146"/>
    <s v="hockey"/>
    <x v="15"/>
    <x v="1"/>
  </r>
  <r>
    <s v="LEURINK Laurien"/>
    <n v="21"/>
    <n v="1.73"/>
    <n v="5"/>
    <n v="8"/>
    <n v="68"/>
    <n v="148"/>
    <s v="hockey"/>
    <x v="15"/>
    <x v="1"/>
  </r>
  <r>
    <s v="BOS Willemijn"/>
    <n v="28"/>
    <n v="1.81"/>
    <n v="5"/>
    <n v="11"/>
    <n v="71"/>
    <n v="152"/>
    <s v="hockey"/>
    <x v="15"/>
    <x v="1"/>
  </r>
  <r>
    <s v="VAN MALE Kitty"/>
    <n v="28"/>
    <n v="1.96"/>
    <n v="6"/>
    <n v="5"/>
    <n v="77"/>
    <n v="139"/>
    <s v="hockey"/>
    <x v="15"/>
    <x v="1"/>
  </r>
  <r>
    <s v="DE GOEDE Eva"/>
    <n v="27"/>
    <n v="1.7"/>
    <n v="5"/>
    <n v="7"/>
    <n v="67"/>
    <n v="134"/>
    <s v="hockey"/>
    <x v="15"/>
    <x v="1"/>
  </r>
  <r>
    <s v="DIRKSE VAN DEN HEUVEL Carlien"/>
    <n v="29"/>
    <n v="1.7"/>
    <n v="5"/>
    <n v="7"/>
    <n v="67"/>
    <n v="123"/>
    <s v="hockey"/>
    <x v="15"/>
    <x v="1"/>
  </r>
  <r>
    <s v="NUNNINK Laura"/>
    <n v="21"/>
    <n v="1.72"/>
    <n v="5"/>
    <n v="8"/>
    <n v="68"/>
    <n v="141"/>
    <s v="hockey"/>
    <x v="15"/>
    <x v="1"/>
  </r>
  <r>
    <s v="PAUMEN Maartje"/>
    <n v="30"/>
    <n v="1.76"/>
    <n v="5"/>
    <n v="9"/>
    <n v="69"/>
    <n v="146"/>
    <s v="hockey"/>
    <x v="15"/>
    <x v="1"/>
  </r>
  <r>
    <s v="HOOG Ellen"/>
    <n v="30"/>
    <n v="1.64"/>
    <n v="5"/>
    <n v="5"/>
    <n v="65"/>
    <n v="119"/>
    <s v="hockey"/>
    <x v="15"/>
    <x v="1"/>
  </r>
  <r>
    <s v="VAN GEFFEN Margot"/>
    <n v="26"/>
    <n v="1.72"/>
    <n v="5"/>
    <n v="8"/>
    <n v="68"/>
    <n v="139"/>
    <s v="hockey"/>
    <x v="15"/>
    <x v="1"/>
  </r>
  <r>
    <s v="DE WAARD Xan"/>
    <n v="20"/>
    <n v="1.63"/>
    <n v="5"/>
    <n v="4"/>
    <n v="64"/>
    <n v="121"/>
    <s v="hockey"/>
    <x v="15"/>
    <x v="1"/>
  </r>
  <r>
    <s v="WELTEN Lidewij"/>
    <n v="26"/>
    <n v="1.7"/>
    <n v="5"/>
    <n v="7"/>
    <n v="67"/>
    <n v="141"/>
    <s v="hockey"/>
    <x v="15"/>
    <x v="1"/>
  </r>
  <r>
    <s v="VAN AS Naomi"/>
    <n v="33"/>
    <n v="1.79"/>
    <n v="5"/>
    <n v="10"/>
    <n v="70"/>
    <n v="139"/>
    <s v="hockey"/>
    <x v="15"/>
    <x v="1"/>
  </r>
  <r>
    <s v="VERSCHOOR Maria"/>
    <n v="22"/>
    <n v="1.64"/>
    <n v="5"/>
    <n v="5"/>
    <n v="65"/>
    <n v="128"/>
    <s v="hockey"/>
    <x v="1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3:I16" firstHeaderRow="0" firstDataRow="1" firstDataCol="1" rowPageCount="1" colPageCount="1"/>
  <pivotFields count="10">
    <pivotField showAll="0"/>
    <pivotField dataField="1" showAll="0"/>
    <pivotField showAll="0"/>
    <pivotField showAll="0" defaultSubtotal="0"/>
    <pivotField showAll="0" defaultSubtotal="0"/>
    <pivotField dataField="1" showAll="0" defaultSubtotal="0"/>
    <pivotField dataField="1" showAll="0"/>
    <pivotField showAll="0"/>
    <pivotField axis="axisRow" showAll="0" sortType="descending">
      <items count="17">
        <item x="2"/>
        <item x="10"/>
        <item x="13"/>
        <item x="4"/>
        <item x="15"/>
        <item x="14"/>
        <item x="12"/>
        <item x="1"/>
        <item x="9"/>
        <item x="7"/>
        <item x="6"/>
        <item x="3"/>
        <item x="11"/>
        <item x="8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multipleItemSelectionAllowed="1" showAll="0" includeNewItemsInFilter="1">
      <items count="3">
        <item h="1" x="0"/>
        <item x="1"/>
        <item t="default"/>
      </items>
    </pivotField>
  </pivotFields>
  <rowFields count="1">
    <field x="8"/>
  </rowFields>
  <rowItems count="13">
    <i>
      <x v="14"/>
    </i>
    <i>
      <x v="3"/>
    </i>
    <i>
      <x v="9"/>
    </i>
    <i>
      <x v="8"/>
    </i>
    <i>
      <x v="4"/>
    </i>
    <i>
      <x v="10"/>
    </i>
    <i>
      <x v="2"/>
    </i>
    <i>
      <x v="1"/>
    </i>
    <i>
      <x/>
    </i>
    <i>
      <x v="15"/>
    </i>
    <i>
      <x v="5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9" hier="-1"/>
  </pageFields>
  <dataFields count="3">
    <dataField name="Average of age" fld="1" subtotal="average" baseField="7" baseItem="0"/>
    <dataField name="Average of Height(inches)" fld="5" subtotal="average" baseField="8" baseItem="4"/>
    <dataField name="Average of weight(lbs)" fld="6" subtotal="average" baseField="8" baseItem="3"/>
  </dataFields>
  <formats count="1">
    <format dxfId="0">
      <pivotArea dataOnly="0" fieldPosition="0">
        <references count="1">
          <reference field="8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6" firstHeaderRow="0" firstDataRow="1" firstDataCol="1" rowPageCount="1" colPageCount="1"/>
  <pivotFields count="10">
    <pivotField showAll="0"/>
    <pivotField dataField="1" showAll="0"/>
    <pivotField dataField="1" showAll="0"/>
    <pivotField showAll="0" defaultSubtotal="0"/>
    <pivotField showAll="0" defaultSubtotal="0"/>
    <pivotField showAll="0" defaultSubtotal="0"/>
    <pivotField dataField="1" showAll="0"/>
    <pivotField showAll="0"/>
    <pivotField axis="axisRow" showAll="0" sortType="descending">
      <items count="17">
        <item x="2"/>
        <item x="10"/>
        <item x="13"/>
        <item x="4"/>
        <item x="15"/>
        <item x="14"/>
        <item x="12"/>
        <item x="1"/>
        <item x="9"/>
        <item x="7"/>
        <item x="6"/>
        <item x="3"/>
        <item x="11"/>
        <item x="8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multipleItemSelectionAllowed="1" showAll="0" includeNewItemsInFilter="1">
      <items count="3">
        <item x="0"/>
        <item h="1" x="1"/>
        <item t="default"/>
      </items>
    </pivotField>
  </pivotFields>
  <rowFields count="1">
    <field x="8"/>
  </rowFields>
  <rowItems count="13">
    <i>
      <x v="9"/>
    </i>
    <i>
      <x v="4"/>
    </i>
    <i>
      <x v="13"/>
    </i>
    <i>
      <x v="14"/>
    </i>
    <i>
      <x v="3"/>
    </i>
    <i>
      <x v="6"/>
    </i>
    <i>
      <x v="8"/>
    </i>
    <i>
      <x v="11"/>
    </i>
    <i>
      <x v="15"/>
    </i>
    <i>
      <x v="1"/>
    </i>
    <i>
      <x v="12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9" hier="-1"/>
  </pageFields>
  <dataFields count="3">
    <dataField name="Average of age" fld="1" subtotal="average" baseField="7" baseItem="0"/>
    <dataField name="Average of weight(lbs)" fld="6" subtotal="average" baseField="8" baseItem="9"/>
    <dataField name="Average of height (m)" fld="2" subtotal="average" baseField="8" baseItem="1"/>
  </dataFields>
  <formats count="7">
    <format dxfId="7">
      <pivotArea dataOnly="0" fieldPosition="0">
        <references count="1">
          <reference field="8" count="1">
            <x v="7"/>
          </reference>
        </references>
      </pivotArea>
    </format>
    <format dxfId="6">
      <pivotArea dataOnly="0" fieldPosition="0">
        <references count="1">
          <reference field="8" count="1">
            <x v="13"/>
          </reference>
        </references>
      </pivotArea>
    </format>
    <format dxfId="5">
      <pivotArea dataOnly="0" fieldPosition="0">
        <references count="1">
          <reference field="8" count="1">
            <x v="1"/>
          </reference>
        </references>
      </pivotArea>
    </format>
    <format dxfId="4">
      <pivotArea dataOnly="0" fieldPosition="0">
        <references count="1">
          <reference field="8" count="1">
            <x v="14"/>
          </reference>
        </references>
      </pivotArea>
    </format>
    <format dxfId="3">
      <pivotArea dataOnly="0" fieldPosition="0">
        <references count="1">
          <reference field="8" count="1">
            <x v="4"/>
          </reference>
        </references>
      </pivotArea>
    </format>
    <format dxfId="2">
      <pivotArea dataOnly="0" fieldPosition="0">
        <references count="1">
          <reference field="8" count="1">
            <x v="9"/>
          </reference>
        </references>
      </pivotArea>
    </format>
    <format dxfId="1">
      <pivotArea dataOnly="0" fieldPosition="0">
        <references count="1">
          <reference field="8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37" zoomScaleNormal="100" workbookViewId="0">
      <selection activeCell="A39" sqref="A39:F46"/>
    </sheetView>
  </sheetViews>
  <sheetFormatPr defaultRowHeight="15" x14ac:dyDescent="0.25"/>
  <cols>
    <col min="1" max="1" width="13.140625" customWidth="1"/>
    <col min="2" max="2" width="14.28515625" customWidth="1"/>
    <col min="3" max="3" width="21.5703125" customWidth="1"/>
    <col min="4" max="4" width="20.5703125" customWidth="1"/>
    <col min="5" max="5" width="17" bestFit="1" customWidth="1"/>
    <col min="6" max="6" width="16.7109375" bestFit="1" customWidth="1"/>
    <col min="7" max="7" width="14.28515625" bestFit="1" customWidth="1"/>
    <col min="8" max="8" width="24.42578125" bestFit="1" customWidth="1"/>
    <col min="9" max="9" width="21.5703125" bestFit="1" customWidth="1"/>
    <col min="10" max="22" width="6.85546875" bestFit="1" customWidth="1"/>
    <col min="23" max="23" width="11.28515625" bestFit="1" customWidth="1"/>
  </cols>
  <sheetData>
    <row r="1" spans="1:9" x14ac:dyDescent="0.25">
      <c r="A1" s="1" t="s">
        <v>3</v>
      </c>
      <c r="B1" t="s">
        <v>7</v>
      </c>
      <c r="F1" s="1" t="s">
        <v>3</v>
      </c>
      <c r="G1" t="s">
        <v>26</v>
      </c>
    </row>
    <row r="3" spans="1:9" x14ac:dyDescent="0.25">
      <c r="A3" s="1" t="s">
        <v>457</v>
      </c>
      <c r="B3" t="s">
        <v>459</v>
      </c>
      <c r="C3" t="s">
        <v>465</v>
      </c>
      <c r="D3" t="s">
        <v>466</v>
      </c>
      <c r="F3" s="1" t="s">
        <v>457</v>
      </c>
      <c r="G3" t="s">
        <v>459</v>
      </c>
      <c r="H3" t="s">
        <v>464</v>
      </c>
      <c r="I3" t="s">
        <v>465</v>
      </c>
    </row>
    <row r="4" spans="1:9" x14ac:dyDescent="0.25">
      <c r="A4" s="6" t="s">
        <v>213</v>
      </c>
      <c r="B4" s="7">
        <v>25.5</v>
      </c>
      <c r="C4" s="7">
        <v>176.77777777777777</v>
      </c>
      <c r="D4" s="7">
        <v>1.8400000000000003</v>
      </c>
      <c r="F4" s="2" t="s">
        <v>6</v>
      </c>
      <c r="G4" s="3">
        <v>24.833333333333332</v>
      </c>
      <c r="H4" s="3">
        <v>67.444444444444443</v>
      </c>
      <c r="I4" s="3">
        <v>142.33333333333334</v>
      </c>
    </row>
    <row r="5" spans="1:9" x14ac:dyDescent="0.25">
      <c r="A5" s="6" t="s">
        <v>419</v>
      </c>
      <c r="B5" s="7">
        <v>26.944444444444443</v>
      </c>
      <c r="C5" s="7">
        <v>175.05555555555554</v>
      </c>
      <c r="D5" s="7">
        <v>1.8377777777777777</v>
      </c>
      <c r="F5" s="2" t="s">
        <v>120</v>
      </c>
      <c r="G5" s="3">
        <v>25.555555555555557</v>
      </c>
      <c r="H5" s="3">
        <v>67.277777777777771</v>
      </c>
      <c r="I5" s="3">
        <v>142.05555555555554</v>
      </c>
    </row>
    <row r="6" spans="1:9" x14ac:dyDescent="0.25">
      <c r="A6" s="6" t="s">
        <v>250</v>
      </c>
      <c r="B6" s="7">
        <v>25.666666666666668</v>
      </c>
      <c r="C6" s="7">
        <v>169.83333333333334</v>
      </c>
      <c r="D6" s="7">
        <v>1.8083333333333331</v>
      </c>
      <c r="F6" s="2" t="s">
        <v>213</v>
      </c>
      <c r="G6" s="3">
        <v>24.944444444444443</v>
      </c>
      <c r="H6" s="3">
        <v>67.222222222222229</v>
      </c>
      <c r="I6" s="3">
        <v>140.66666666666666</v>
      </c>
    </row>
    <row r="7" spans="1:9" x14ac:dyDescent="0.25">
      <c r="A7" s="6" t="s">
        <v>6</v>
      </c>
      <c r="B7" s="7">
        <v>27.388888888888889</v>
      </c>
      <c r="C7" s="7">
        <v>169.11111111111111</v>
      </c>
      <c r="D7" s="7">
        <v>1.8072222222222223</v>
      </c>
      <c r="F7" s="2" t="s">
        <v>269</v>
      </c>
      <c r="G7" s="3">
        <v>27.5</v>
      </c>
      <c r="H7" s="3">
        <v>65.888888888888886</v>
      </c>
      <c r="I7" s="3">
        <v>140.16666666666666</v>
      </c>
    </row>
    <row r="8" spans="1:9" x14ac:dyDescent="0.25">
      <c r="A8" s="2" t="s">
        <v>120</v>
      </c>
      <c r="B8" s="3">
        <v>26.5</v>
      </c>
      <c r="C8" s="3">
        <v>175.83333333333334</v>
      </c>
      <c r="D8" s="3">
        <v>1.8044444444444447</v>
      </c>
      <c r="F8" s="2" t="s">
        <v>419</v>
      </c>
      <c r="G8" s="3">
        <v>26.055555555555557</v>
      </c>
      <c r="H8" s="3">
        <v>68.111111111111114</v>
      </c>
      <c r="I8" s="3">
        <v>137.38888888888889</v>
      </c>
    </row>
    <row r="9" spans="1:9" x14ac:dyDescent="0.25">
      <c r="A9" s="2" t="s">
        <v>362</v>
      </c>
      <c r="B9" s="3">
        <v>28.166666666666668</v>
      </c>
      <c r="C9" s="3">
        <v>172.88888888888889</v>
      </c>
      <c r="D9" s="3">
        <v>1.7983333333333331</v>
      </c>
      <c r="F9" s="2" t="s">
        <v>194</v>
      </c>
      <c r="G9" s="3">
        <v>24.277777777777779</v>
      </c>
      <c r="H9" s="3">
        <v>66.055555555555557</v>
      </c>
      <c r="I9" s="3">
        <v>134.83333333333334</v>
      </c>
    </row>
    <row r="10" spans="1:9" x14ac:dyDescent="0.25">
      <c r="A10" s="2" t="s">
        <v>269</v>
      </c>
      <c r="B10" s="3">
        <v>28.277777777777779</v>
      </c>
      <c r="C10" s="3">
        <v>172.27777777777777</v>
      </c>
      <c r="D10" s="3">
        <v>1.7977777777777781</v>
      </c>
      <c r="F10" s="2" t="s">
        <v>381</v>
      </c>
      <c r="G10" s="3">
        <v>26</v>
      </c>
      <c r="H10" s="3">
        <v>65.277777777777771</v>
      </c>
      <c r="I10" s="3">
        <v>130.94444444444446</v>
      </c>
    </row>
    <row r="11" spans="1:9" x14ac:dyDescent="0.25">
      <c r="A11" s="2" t="s">
        <v>101</v>
      </c>
      <c r="B11" s="3">
        <v>27.166666666666668</v>
      </c>
      <c r="C11" s="3">
        <v>169.05555555555554</v>
      </c>
      <c r="D11" s="3">
        <v>1.7877777777777777</v>
      </c>
      <c r="F11" s="2" t="s">
        <v>306</v>
      </c>
      <c r="G11" s="3">
        <v>25.222222222222221</v>
      </c>
      <c r="H11" s="3">
        <v>64.944444444444443</v>
      </c>
      <c r="I11" s="3">
        <v>130.55555555555554</v>
      </c>
    </row>
    <row r="12" spans="1:9" x14ac:dyDescent="0.25">
      <c r="A12" s="2" t="s">
        <v>157</v>
      </c>
      <c r="B12" s="3">
        <v>29.222222222222221</v>
      </c>
      <c r="C12" s="3">
        <v>171.5</v>
      </c>
      <c r="D12" s="3">
        <v>1.7877777777777777</v>
      </c>
      <c r="F12" s="2" t="s">
        <v>82</v>
      </c>
      <c r="G12" s="3">
        <v>26.5</v>
      </c>
      <c r="H12" s="3">
        <v>64.388888888888886</v>
      </c>
      <c r="I12" s="3">
        <v>128.83333333333334</v>
      </c>
    </row>
    <row r="13" spans="1:9" x14ac:dyDescent="0.25">
      <c r="A13" s="6" t="s">
        <v>306</v>
      </c>
      <c r="B13" s="7">
        <v>28.055555555555557</v>
      </c>
      <c r="C13" s="7">
        <v>166.22222222222223</v>
      </c>
      <c r="D13" s="7">
        <v>1.7866666666666668</v>
      </c>
      <c r="F13" s="2" t="s">
        <v>157</v>
      </c>
      <c r="G13" s="3">
        <v>25.722222222222221</v>
      </c>
      <c r="H13" s="3">
        <v>64.944444444444443</v>
      </c>
      <c r="I13" s="3">
        <v>127.33333333333333</v>
      </c>
    </row>
    <row r="14" spans="1:9" x14ac:dyDescent="0.25">
      <c r="A14" s="2" t="s">
        <v>343</v>
      </c>
      <c r="B14" s="3">
        <v>25.722222222222221</v>
      </c>
      <c r="C14" s="3">
        <v>167.22222222222223</v>
      </c>
      <c r="D14" s="3">
        <v>1.7744444444444443</v>
      </c>
      <c r="F14" s="2" t="s">
        <v>400</v>
      </c>
      <c r="G14" s="3">
        <v>25.666666666666668</v>
      </c>
      <c r="H14" s="3">
        <v>63.5</v>
      </c>
      <c r="I14" s="3">
        <v>122.66666666666667</v>
      </c>
    </row>
    <row r="15" spans="1:9" x14ac:dyDescent="0.25">
      <c r="A15" s="8" t="s">
        <v>45</v>
      </c>
      <c r="B15" s="9">
        <v>24.277777777777779</v>
      </c>
      <c r="C15" s="9">
        <v>161.11111111111111</v>
      </c>
      <c r="D15" s="9">
        <v>1.7705555555555557</v>
      </c>
      <c r="F15" s="4" t="s">
        <v>45</v>
      </c>
      <c r="G15" s="5">
        <v>23.055555555555557</v>
      </c>
      <c r="H15" s="5">
        <v>63.333333333333336</v>
      </c>
      <c r="I15" s="5">
        <v>120.55555555555556</v>
      </c>
    </row>
    <row r="16" spans="1:9" x14ac:dyDescent="0.25">
      <c r="A16" s="2" t="s">
        <v>458</v>
      </c>
      <c r="B16" s="3">
        <v>26.907407407407408</v>
      </c>
      <c r="C16" s="3">
        <v>170.57407407407408</v>
      </c>
      <c r="D16" s="3">
        <v>1.8000925925925932</v>
      </c>
      <c r="F16" s="2" t="s">
        <v>458</v>
      </c>
      <c r="G16" s="3">
        <v>25.444444444444443</v>
      </c>
      <c r="H16" s="3">
        <v>65.699074074074076</v>
      </c>
      <c r="I16" s="3">
        <v>133.19444444444446</v>
      </c>
    </row>
    <row r="39" spans="1:6" x14ac:dyDescent="0.25">
      <c r="D39" t="s">
        <v>468</v>
      </c>
      <c r="E39" t="s">
        <v>467</v>
      </c>
      <c r="F39" t="s">
        <v>469</v>
      </c>
    </row>
    <row r="40" spans="1:6" x14ac:dyDescent="0.25">
      <c r="A40" s="6" t="s">
        <v>213</v>
      </c>
      <c r="B40" s="7"/>
      <c r="C40" s="7">
        <v>1.8400000000000003</v>
      </c>
      <c r="D40" s="7">
        <f>C40*100</f>
        <v>184.00000000000003</v>
      </c>
      <c r="E40">
        <f>D40+5</f>
        <v>189.00000000000003</v>
      </c>
      <c r="F40">
        <f>E40/2</f>
        <v>94.500000000000014</v>
      </c>
    </row>
    <row r="41" spans="1:6" x14ac:dyDescent="0.25">
      <c r="A41" s="6" t="s">
        <v>419</v>
      </c>
      <c r="B41" s="7"/>
      <c r="C41" s="7">
        <v>1.8377777777777777</v>
      </c>
      <c r="D41" s="7">
        <f t="shared" ref="D41:D45" si="0">C41*100</f>
        <v>183.77777777777777</v>
      </c>
      <c r="E41">
        <f t="shared" ref="E41:E45" si="1">D41+5</f>
        <v>188.77777777777777</v>
      </c>
      <c r="F41">
        <f t="shared" ref="F41:F45" si="2">E41/2</f>
        <v>94.388888888888886</v>
      </c>
    </row>
    <row r="42" spans="1:6" x14ac:dyDescent="0.25">
      <c r="A42" s="6" t="s">
        <v>250</v>
      </c>
      <c r="B42" s="7"/>
      <c r="C42" s="7">
        <v>1.8083333333333331</v>
      </c>
      <c r="D42" s="7">
        <f t="shared" si="0"/>
        <v>180.83333333333331</v>
      </c>
      <c r="E42">
        <f t="shared" si="1"/>
        <v>185.83333333333331</v>
      </c>
      <c r="F42">
        <f t="shared" si="2"/>
        <v>92.916666666666657</v>
      </c>
    </row>
    <row r="43" spans="1:6" x14ac:dyDescent="0.25">
      <c r="A43" s="6" t="s">
        <v>6</v>
      </c>
      <c r="B43" s="7"/>
      <c r="C43" s="7">
        <v>1.8072222222222223</v>
      </c>
      <c r="D43" s="7">
        <f t="shared" si="0"/>
        <v>180.72222222222223</v>
      </c>
      <c r="E43">
        <f t="shared" si="1"/>
        <v>185.72222222222223</v>
      </c>
      <c r="F43">
        <f t="shared" si="2"/>
        <v>92.861111111111114</v>
      </c>
    </row>
    <row r="44" spans="1:6" x14ac:dyDescent="0.25">
      <c r="A44" s="6" t="s">
        <v>306</v>
      </c>
      <c r="B44" s="7"/>
      <c r="C44" s="7">
        <v>1.7866666666666668</v>
      </c>
      <c r="D44" s="7">
        <f t="shared" si="0"/>
        <v>178.66666666666669</v>
      </c>
      <c r="E44">
        <f t="shared" si="1"/>
        <v>183.66666666666669</v>
      </c>
      <c r="F44">
        <f t="shared" si="2"/>
        <v>91.833333333333343</v>
      </c>
    </row>
    <row r="45" spans="1:6" x14ac:dyDescent="0.25">
      <c r="A45" s="8" t="s">
        <v>45</v>
      </c>
      <c r="B45" s="9"/>
      <c r="C45" s="9">
        <v>1.7705555555555557</v>
      </c>
      <c r="D45" s="7">
        <f t="shared" si="0"/>
        <v>177.05555555555557</v>
      </c>
      <c r="E45">
        <f t="shared" si="1"/>
        <v>182.05555555555557</v>
      </c>
      <c r="F45">
        <f t="shared" si="2"/>
        <v>91.027777777777786</v>
      </c>
    </row>
  </sheetData>
  <pageMargins left="0.7" right="0.7" top="0.75" bottom="0.75" header="0.3" footer="0.3"/>
  <pageSetup orientation="portrait" horizontalDpi="4294967293" verticalDpi="429496729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3"/>
  <sheetViews>
    <sheetView workbookViewId="0">
      <selection activeCell="H1" sqref="H1:H1048576"/>
    </sheetView>
  </sheetViews>
  <sheetFormatPr defaultRowHeight="15" x14ac:dyDescent="0.25"/>
  <cols>
    <col min="1" max="1" width="28.28515625" bestFit="1" customWidth="1"/>
    <col min="3" max="3" width="12.7109375" bestFit="1" customWidth="1"/>
    <col min="4" max="7" width="12.7109375" customWidth="1"/>
    <col min="8" max="8" width="7.28515625" bestFit="1" customWidth="1"/>
  </cols>
  <sheetData>
    <row r="1" spans="1:10" x14ac:dyDescent="0.25">
      <c r="A1" t="s">
        <v>0</v>
      </c>
      <c r="B1" t="s">
        <v>460</v>
      </c>
      <c r="C1" t="s">
        <v>455</v>
      </c>
      <c r="D1" t="s">
        <v>462</v>
      </c>
      <c r="E1" t="s">
        <v>461</v>
      </c>
      <c r="F1" t="s">
        <v>463</v>
      </c>
      <c r="G1" t="s">
        <v>456</v>
      </c>
      <c r="H1" t="s">
        <v>1</v>
      </c>
      <c r="I1" t="s">
        <v>2</v>
      </c>
      <c r="J1" t="s">
        <v>3</v>
      </c>
    </row>
    <row r="2" spans="1:10" x14ac:dyDescent="0.25">
      <c r="A2" t="s">
        <v>4</v>
      </c>
      <c r="B2">
        <v>23</v>
      </c>
      <c r="C2">
        <v>1.84</v>
      </c>
      <c r="D2">
        <v>6</v>
      </c>
      <c r="E2">
        <v>0</v>
      </c>
      <c r="F2">
        <f>D2*12+E2</f>
        <v>72</v>
      </c>
      <c r="G2">
        <v>163</v>
      </c>
      <c r="H2" t="s">
        <v>5</v>
      </c>
      <c r="I2" t="s">
        <v>6</v>
      </c>
      <c r="J2" t="s">
        <v>7</v>
      </c>
    </row>
    <row r="3" spans="1:10" x14ac:dyDescent="0.25">
      <c r="A3" t="s">
        <v>8</v>
      </c>
      <c r="B3">
        <v>29</v>
      </c>
      <c r="C3">
        <v>1.82</v>
      </c>
      <c r="D3">
        <v>6</v>
      </c>
      <c r="E3">
        <v>0</v>
      </c>
      <c r="F3">
        <f t="shared" ref="F3:F66" si="0">D3*12+E3</f>
        <v>72</v>
      </c>
      <c r="G3">
        <v>192</v>
      </c>
      <c r="H3" t="s">
        <v>5</v>
      </c>
      <c r="I3" t="s">
        <v>6</v>
      </c>
      <c r="J3" t="s">
        <v>7</v>
      </c>
    </row>
    <row r="4" spans="1:10" x14ac:dyDescent="0.25">
      <c r="A4" t="s">
        <v>9</v>
      </c>
      <c r="B4">
        <v>30</v>
      </c>
      <c r="C4">
        <v>1.82</v>
      </c>
      <c r="D4">
        <v>6</v>
      </c>
      <c r="E4">
        <v>0</v>
      </c>
      <c r="F4">
        <f t="shared" si="0"/>
        <v>72</v>
      </c>
      <c r="G4">
        <v>183</v>
      </c>
      <c r="H4" t="s">
        <v>5</v>
      </c>
      <c r="I4" t="s">
        <v>6</v>
      </c>
      <c r="J4" t="s">
        <v>7</v>
      </c>
    </row>
    <row r="5" spans="1:10" x14ac:dyDescent="0.25">
      <c r="A5" t="s">
        <v>10</v>
      </c>
      <c r="B5">
        <v>20</v>
      </c>
      <c r="C5">
        <v>1.86</v>
      </c>
      <c r="D5">
        <v>6</v>
      </c>
      <c r="E5">
        <v>1</v>
      </c>
      <c r="F5">
        <f t="shared" si="0"/>
        <v>73</v>
      </c>
      <c r="G5">
        <v>187</v>
      </c>
      <c r="H5" t="s">
        <v>5</v>
      </c>
      <c r="I5" t="s">
        <v>6</v>
      </c>
      <c r="J5" t="s">
        <v>7</v>
      </c>
    </row>
    <row r="6" spans="1:10" x14ac:dyDescent="0.25">
      <c r="A6" t="s">
        <v>11</v>
      </c>
      <c r="B6">
        <v>22</v>
      </c>
      <c r="C6">
        <v>1.76</v>
      </c>
      <c r="D6">
        <v>5</v>
      </c>
      <c r="E6">
        <v>9</v>
      </c>
      <c r="F6">
        <f t="shared" si="0"/>
        <v>69</v>
      </c>
      <c r="G6">
        <v>146</v>
      </c>
      <c r="H6" t="s">
        <v>5</v>
      </c>
      <c r="I6" t="s">
        <v>6</v>
      </c>
      <c r="J6" t="s">
        <v>7</v>
      </c>
    </row>
    <row r="7" spans="1:10" x14ac:dyDescent="0.25">
      <c r="A7" t="s">
        <v>12</v>
      </c>
      <c r="B7">
        <v>32</v>
      </c>
      <c r="C7">
        <v>1.85</v>
      </c>
      <c r="D7">
        <v>6</v>
      </c>
      <c r="E7">
        <v>1</v>
      </c>
      <c r="F7">
        <f t="shared" si="0"/>
        <v>73</v>
      </c>
      <c r="G7">
        <v>170</v>
      </c>
      <c r="H7" t="s">
        <v>5</v>
      </c>
      <c r="I7" t="s">
        <v>6</v>
      </c>
      <c r="J7" t="s">
        <v>7</v>
      </c>
    </row>
    <row r="8" spans="1:10" x14ac:dyDescent="0.25">
      <c r="A8" t="s">
        <v>13</v>
      </c>
      <c r="B8">
        <v>37</v>
      </c>
      <c r="C8">
        <v>1.72</v>
      </c>
      <c r="D8">
        <v>5</v>
      </c>
      <c r="E8">
        <v>8</v>
      </c>
      <c r="F8">
        <f t="shared" si="0"/>
        <v>68</v>
      </c>
      <c r="G8">
        <v>150</v>
      </c>
      <c r="H8" t="s">
        <v>5</v>
      </c>
      <c r="I8" t="s">
        <v>6</v>
      </c>
      <c r="J8" t="s">
        <v>7</v>
      </c>
    </row>
    <row r="9" spans="1:10" x14ac:dyDescent="0.25">
      <c r="A9" t="s">
        <v>14</v>
      </c>
      <c r="B9">
        <v>26</v>
      </c>
      <c r="C9">
        <v>1.8</v>
      </c>
      <c r="D9">
        <v>5</v>
      </c>
      <c r="E9">
        <v>11</v>
      </c>
      <c r="F9">
        <f t="shared" si="0"/>
        <v>71</v>
      </c>
      <c r="G9">
        <v>176</v>
      </c>
      <c r="H9" t="s">
        <v>5</v>
      </c>
      <c r="I9" t="s">
        <v>6</v>
      </c>
      <c r="J9" t="s">
        <v>7</v>
      </c>
    </row>
    <row r="10" spans="1:10" x14ac:dyDescent="0.25">
      <c r="A10" t="s">
        <v>15</v>
      </c>
      <c r="B10">
        <v>20</v>
      </c>
      <c r="C10">
        <v>1.87</v>
      </c>
      <c r="D10">
        <v>6</v>
      </c>
      <c r="E10">
        <v>2</v>
      </c>
      <c r="F10">
        <f t="shared" si="0"/>
        <v>74</v>
      </c>
      <c r="G10">
        <v>187</v>
      </c>
      <c r="H10" t="s">
        <v>5</v>
      </c>
      <c r="I10" t="s">
        <v>6</v>
      </c>
      <c r="J10" t="s">
        <v>7</v>
      </c>
    </row>
    <row r="11" spans="1:10" x14ac:dyDescent="0.25">
      <c r="A11" t="s">
        <v>16</v>
      </c>
      <c r="B11">
        <v>23</v>
      </c>
      <c r="C11">
        <v>1.81</v>
      </c>
      <c r="D11">
        <v>5</v>
      </c>
      <c r="E11">
        <v>11</v>
      </c>
      <c r="F11">
        <f t="shared" si="0"/>
        <v>71</v>
      </c>
      <c r="G11">
        <v>181</v>
      </c>
      <c r="H11" t="s">
        <v>5</v>
      </c>
      <c r="I11" t="s">
        <v>6</v>
      </c>
      <c r="J11" t="s">
        <v>7</v>
      </c>
    </row>
    <row r="12" spans="1:10" x14ac:dyDescent="0.25">
      <c r="A12" t="s">
        <v>17</v>
      </c>
      <c r="B12">
        <v>31</v>
      </c>
      <c r="C12">
        <v>1.82</v>
      </c>
      <c r="D12">
        <v>6</v>
      </c>
      <c r="E12">
        <v>0</v>
      </c>
      <c r="F12">
        <f t="shared" si="0"/>
        <v>72</v>
      </c>
      <c r="G12">
        <v>165</v>
      </c>
      <c r="H12" t="s">
        <v>5</v>
      </c>
      <c r="I12" t="s">
        <v>6</v>
      </c>
      <c r="J12" t="s">
        <v>7</v>
      </c>
    </row>
    <row r="13" spans="1:10" x14ac:dyDescent="0.25">
      <c r="A13" t="s">
        <v>18</v>
      </c>
      <c r="B13">
        <v>32</v>
      </c>
      <c r="C13">
        <v>1.83</v>
      </c>
      <c r="D13">
        <v>6</v>
      </c>
      <c r="E13">
        <v>0</v>
      </c>
      <c r="F13">
        <f t="shared" si="0"/>
        <v>72</v>
      </c>
      <c r="G13">
        <v>163</v>
      </c>
      <c r="H13" t="s">
        <v>5</v>
      </c>
      <c r="I13" t="s">
        <v>6</v>
      </c>
      <c r="J13" t="s">
        <v>7</v>
      </c>
    </row>
    <row r="14" spans="1:10" x14ac:dyDescent="0.25">
      <c r="A14" t="s">
        <v>19</v>
      </c>
      <c r="B14">
        <v>29</v>
      </c>
      <c r="C14">
        <v>1.8</v>
      </c>
      <c r="D14">
        <v>5</v>
      </c>
      <c r="E14">
        <v>11</v>
      </c>
      <c r="F14">
        <f t="shared" si="0"/>
        <v>71</v>
      </c>
      <c r="G14">
        <v>161</v>
      </c>
      <c r="H14" t="s">
        <v>5</v>
      </c>
      <c r="I14" t="s">
        <v>6</v>
      </c>
      <c r="J14" t="s">
        <v>7</v>
      </c>
    </row>
    <row r="15" spans="1:10" x14ac:dyDescent="0.25">
      <c r="A15" t="s">
        <v>20</v>
      </c>
      <c r="B15">
        <v>30</v>
      </c>
      <c r="C15">
        <v>1.86</v>
      </c>
      <c r="D15">
        <v>6</v>
      </c>
      <c r="E15">
        <v>1</v>
      </c>
      <c r="F15">
        <f t="shared" si="0"/>
        <v>73</v>
      </c>
      <c r="G15">
        <v>181</v>
      </c>
      <c r="H15" t="s">
        <v>5</v>
      </c>
      <c r="I15" t="s">
        <v>6</v>
      </c>
      <c r="J15" t="s">
        <v>7</v>
      </c>
    </row>
    <row r="16" spans="1:10" x14ac:dyDescent="0.25">
      <c r="A16" t="s">
        <v>21</v>
      </c>
      <c r="B16">
        <v>27</v>
      </c>
      <c r="C16">
        <v>1.7</v>
      </c>
      <c r="D16">
        <v>5</v>
      </c>
      <c r="E16">
        <v>7</v>
      </c>
      <c r="F16">
        <f t="shared" si="0"/>
        <v>67</v>
      </c>
      <c r="G16">
        <v>141</v>
      </c>
      <c r="H16" t="s">
        <v>5</v>
      </c>
      <c r="I16" t="s">
        <v>6</v>
      </c>
      <c r="J16" t="s">
        <v>7</v>
      </c>
    </row>
    <row r="17" spans="1:10" x14ac:dyDescent="0.25">
      <c r="A17" t="s">
        <v>22</v>
      </c>
      <c r="B17">
        <v>32</v>
      </c>
      <c r="C17">
        <v>1.79</v>
      </c>
      <c r="D17">
        <v>5</v>
      </c>
      <c r="E17">
        <v>10</v>
      </c>
      <c r="F17">
        <f t="shared" si="0"/>
        <v>70</v>
      </c>
      <c r="G17">
        <v>181</v>
      </c>
      <c r="H17" t="s">
        <v>5</v>
      </c>
      <c r="I17" t="s">
        <v>6</v>
      </c>
      <c r="J17" t="s">
        <v>7</v>
      </c>
    </row>
    <row r="18" spans="1:10" x14ac:dyDescent="0.25">
      <c r="A18" t="s">
        <v>23</v>
      </c>
      <c r="B18">
        <v>25</v>
      </c>
      <c r="C18">
        <v>1.72</v>
      </c>
      <c r="D18">
        <v>5</v>
      </c>
      <c r="E18">
        <v>8</v>
      </c>
      <c r="F18">
        <f t="shared" si="0"/>
        <v>68</v>
      </c>
      <c r="G18">
        <v>141</v>
      </c>
      <c r="H18" t="s">
        <v>5</v>
      </c>
      <c r="I18" t="s">
        <v>6</v>
      </c>
      <c r="J18" t="s">
        <v>7</v>
      </c>
    </row>
    <row r="19" spans="1:10" x14ac:dyDescent="0.25">
      <c r="A19" t="s">
        <v>24</v>
      </c>
      <c r="B19">
        <v>25</v>
      </c>
      <c r="C19">
        <v>1.86</v>
      </c>
      <c r="D19">
        <v>6</v>
      </c>
      <c r="E19">
        <v>1</v>
      </c>
      <c r="F19">
        <f t="shared" si="0"/>
        <v>73</v>
      </c>
      <c r="G19">
        <v>176</v>
      </c>
      <c r="H19" t="s">
        <v>5</v>
      </c>
      <c r="I19" t="s">
        <v>6</v>
      </c>
      <c r="J19" t="s">
        <v>7</v>
      </c>
    </row>
    <row r="20" spans="1:10" x14ac:dyDescent="0.25">
      <c r="A20" t="s">
        <v>25</v>
      </c>
      <c r="B20">
        <v>30</v>
      </c>
      <c r="C20">
        <v>1.65</v>
      </c>
      <c r="D20">
        <v>5</v>
      </c>
      <c r="E20">
        <v>5</v>
      </c>
      <c r="F20">
        <f t="shared" si="0"/>
        <v>65</v>
      </c>
      <c r="G20">
        <v>132</v>
      </c>
      <c r="H20" t="s">
        <v>5</v>
      </c>
      <c r="I20" t="s">
        <v>6</v>
      </c>
      <c r="J20" t="s">
        <v>26</v>
      </c>
    </row>
    <row r="21" spans="1:10" x14ac:dyDescent="0.25">
      <c r="A21" t="s">
        <v>27</v>
      </c>
      <c r="B21">
        <v>28</v>
      </c>
      <c r="C21">
        <v>1.7</v>
      </c>
      <c r="D21">
        <v>5</v>
      </c>
      <c r="E21">
        <v>7</v>
      </c>
      <c r="F21">
        <f t="shared" si="0"/>
        <v>67</v>
      </c>
      <c r="G21">
        <v>154</v>
      </c>
      <c r="H21" t="s">
        <v>5</v>
      </c>
      <c r="I21" t="s">
        <v>6</v>
      </c>
      <c r="J21" t="s">
        <v>26</v>
      </c>
    </row>
    <row r="22" spans="1:10" x14ac:dyDescent="0.25">
      <c r="A22" t="s">
        <v>28</v>
      </c>
      <c r="B22">
        <v>23</v>
      </c>
      <c r="C22">
        <v>1.69</v>
      </c>
      <c r="D22">
        <v>5</v>
      </c>
      <c r="E22">
        <v>7</v>
      </c>
      <c r="F22">
        <f t="shared" si="0"/>
        <v>67</v>
      </c>
      <c r="G22">
        <v>132</v>
      </c>
      <c r="H22" t="s">
        <v>5</v>
      </c>
      <c r="I22" t="s">
        <v>6</v>
      </c>
      <c r="J22" t="s">
        <v>26</v>
      </c>
    </row>
    <row r="23" spans="1:10" x14ac:dyDescent="0.25">
      <c r="A23" t="s">
        <v>29</v>
      </c>
      <c r="B23">
        <v>27</v>
      </c>
      <c r="C23">
        <v>1.73</v>
      </c>
      <c r="D23">
        <v>5</v>
      </c>
      <c r="E23">
        <v>8</v>
      </c>
      <c r="F23">
        <f t="shared" si="0"/>
        <v>68</v>
      </c>
      <c r="G23">
        <v>146</v>
      </c>
      <c r="H23" t="s">
        <v>5</v>
      </c>
      <c r="I23" t="s">
        <v>6</v>
      </c>
      <c r="J23" t="s">
        <v>26</v>
      </c>
    </row>
    <row r="24" spans="1:10" x14ac:dyDescent="0.25">
      <c r="A24" t="s">
        <v>30</v>
      </c>
      <c r="B24">
        <v>24</v>
      </c>
      <c r="C24">
        <v>1.8</v>
      </c>
      <c r="D24">
        <v>5</v>
      </c>
      <c r="E24">
        <v>11</v>
      </c>
      <c r="F24">
        <f t="shared" si="0"/>
        <v>71</v>
      </c>
      <c r="G24">
        <v>146</v>
      </c>
      <c r="H24" t="s">
        <v>5</v>
      </c>
      <c r="I24" t="s">
        <v>6</v>
      </c>
      <c r="J24" t="s">
        <v>26</v>
      </c>
    </row>
    <row r="25" spans="1:10" x14ac:dyDescent="0.25">
      <c r="A25" t="s">
        <v>31</v>
      </c>
      <c r="B25">
        <v>28</v>
      </c>
      <c r="C25">
        <v>1.83</v>
      </c>
      <c r="D25">
        <v>6</v>
      </c>
      <c r="E25">
        <v>0</v>
      </c>
      <c r="F25">
        <f t="shared" si="0"/>
        <v>72</v>
      </c>
      <c r="G25">
        <v>163</v>
      </c>
      <c r="H25" t="s">
        <v>5</v>
      </c>
      <c r="I25" t="s">
        <v>6</v>
      </c>
      <c r="J25" t="s">
        <v>26</v>
      </c>
    </row>
    <row r="26" spans="1:10" x14ac:dyDescent="0.25">
      <c r="A26" t="s">
        <v>32</v>
      </c>
      <c r="B26">
        <v>30</v>
      </c>
      <c r="C26">
        <v>1.79</v>
      </c>
      <c r="D26">
        <v>5</v>
      </c>
      <c r="E26">
        <v>10</v>
      </c>
      <c r="F26">
        <f t="shared" si="0"/>
        <v>70</v>
      </c>
      <c r="G26">
        <v>150</v>
      </c>
      <c r="H26" t="s">
        <v>5</v>
      </c>
      <c r="I26" t="s">
        <v>6</v>
      </c>
      <c r="J26" t="s">
        <v>26</v>
      </c>
    </row>
    <row r="27" spans="1:10" x14ac:dyDescent="0.25">
      <c r="A27" t="s">
        <v>33</v>
      </c>
      <c r="B27">
        <v>24</v>
      </c>
      <c r="C27">
        <v>1.77</v>
      </c>
      <c r="D27">
        <v>5</v>
      </c>
      <c r="E27">
        <v>10</v>
      </c>
      <c r="F27">
        <f t="shared" si="0"/>
        <v>70</v>
      </c>
      <c r="G27">
        <v>154</v>
      </c>
      <c r="H27" t="s">
        <v>5</v>
      </c>
      <c r="I27" t="s">
        <v>6</v>
      </c>
      <c r="J27" t="s">
        <v>26</v>
      </c>
    </row>
    <row r="28" spans="1:10" x14ac:dyDescent="0.25">
      <c r="A28" t="s">
        <v>34</v>
      </c>
      <c r="B28">
        <v>23</v>
      </c>
      <c r="C28">
        <v>1.79</v>
      </c>
      <c r="D28">
        <v>5</v>
      </c>
      <c r="E28">
        <v>10</v>
      </c>
      <c r="F28">
        <f t="shared" si="0"/>
        <v>70</v>
      </c>
      <c r="G28">
        <v>154</v>
      </c>
      <c r="H28" t="s">
        <v>5</v>
      </c>
      <c r="I28" t="s">
        <v>6</v>
      </c>
      <c r="J28" t="s">
        <v>26</v>
      </c>
    </row>
    <row r="29" spans="1:10" x14ac:dyDescent="0.25">
      <c r="A29" t="s">
        <v>35</v>
      </c>
      <c r="B29">
        <v>22</v>
      </c>
      <c r="C29">
        <v>1.69</v>
      </c>
      <c r="D29">
        <v>5</v>
      </c>
      <c r="E29">
        <v>7</v>
      </c>
      <c r="F29">
        <f t="shared" si="0"/>
        <v>67</v>
      </c>
      <c r="G29">
        <v>121</v>
      </c>
      <c r="H29" t="s">
        <v>5</v>
      </c>
      <c r="I29" t="s">
        <v>6</v>
      </c>
      <c r="J29" t="s">
        <v>26</v>
      </c>
    </row>
    <row r="30" spans="1:10" x14ac:dyDescent="0.25">
      <c r="A30" t="s">
        <v>36</v>
      </c>
      <c r="B30">
        <v>24</v>
      </c>
      <c r="C30">
        <v>1.6</v>
      </c>
      <c r="D30">
        <v>5</v>
      </c>
      <c r="E30">
        <v>3</v>
      </c>
      <c r="F30">
        <f t="shared" si="0"/>
        <v>63</v>
      </c>
      <c r="G30">
        <v>130</v>
      </c>
      <c r="H30" t="s">
        <v>5</v>
      </c>
      <c r="I30" t="s">
        <v>6</v>
      </c>
      <c r="J30" t="s">
        <v>26</v>
      </c>
    </row>
    <row r="31" spans="1:10" x14ac:dyDescent="0.25">
      <c r="A31" t="s">
        <v>37</v>
      </c>
      <c r="B31">
        <v>27</v>
      </c>
      <c r="C31">
        <v>1.59</v>
      </c>
      <c r="D31">
        <v>5</v>
      </c>
      <c r="E31">
        <v>3</v>
      </c>
      <c r="F31">
        <f t="shared" si="0"/>
        <v>63</v>
      </c>
      <c r="G31">
        <v>150</v>
      </c>
      <c r="H31" t="s">
        <v>5</v>
      </c>
      <c r="I31" t="s">
        <v>6</v>
      </c>
      <c r="J31" t="s">
        <v>26</v>
      </c>
    </row>
    <row r="32" spans="1:10" x14ac:dyDescent="0.25">
      <c r="A32" t="s">
        <v>38</v>
      </c>
      <c r="B32">
        <v>23</v>
      </c>
      <c r="C32">
        <v>1.72</v>
      </c>
      <c r="D32">
        <v>5</v>
      </c>
      <c r="E32">
        <v>8</v>
      </c>
      <c r="F32">
        <f t="shared" si="0"/>
        <v>68</v>
      </c>
      <c r="G32">
        <v>126</v>
      </c>
      <c r="H32" t="s">
        <v>5</v>
      </c>
      <c r="I32" t="s">
        <v>6</v>
      </c>
      <c r="J32" t="s">
        <v>26</v>
      </c>
    </row>
    <row r="33" spans="1:10" x14ac:dyDescent="0.25">
      <c r="A33" t="s">
        <v>39</v>
      </c>
      <c r="B33">
        <v>27</v>
      </c>
      <c r="C33">
        <v>1.7</v>
      </c>
      <c r="D33">
        <v>5</v>
      </c>
      <c r="E33">
        <v>7</v>
      </c>
      <c r="F33">
        <f t="shared" si="0"/>
        <v>67</v>
      </c>
      <c r="G33">
        <v>137</v>
      </c>
      <c r="H33" t="s">
        <v>5</v>
      </c>
      <c r="I33" t="s">
        <v>6</v>
      </c>
      <c r="J33" t="s">
        <v>26</v>
      </c>
    </row>
    <row r="34" spans="1:10" x14ac:dyDescent="0.25">
      <c r="A34" t="s">
        <v>40</v>
      </c>
      <c r="B34">
        <v>23</v>
      </c>
      <c r="C34">
        <v>1.73</v>
      </c>
      <c r="D34">
        <v>5</v>
      </c>
      <c r="E34">
        <v>8</v>
      </c>
      <c r="F34">
        <f t="shared" si="0"/>
        <v>68</v>
      </c>
      <c r="G34">
        <v>150</v>
      </c>
      <c r="H34" t="s">
        <v>5</v>
      </c>
      <c r="I34" t="s">
        <v>6</v>
      </c>
      <c r="J34" t="s">
        <v>26</v>
      </c>
    </row>
    <row r="35" spans="1:10" x14ac:dyDescent="0.25">
      <c r="A35" t="s">
        <v>41</v>
      </c>
      <c r="B35">
        <v>24</v>
      </c>
      <c r="C35">
        <v>1.59</v>
      </c>
      <c r="D35">
        <v>5</v>
      </c>
      <c r="E35">
        <v>3</v>
      </c>
      <c r="F35">
        <f t="shared" si="0"/>
        <v>63</v>
      </c>
      <c r="G35">
        <v>121</v>
      </c>
      <c r="H35" t="s">
        <v>5</v>
      </c>
      <c r="I35" t="s">
        <v>6</v>
      </c>
      <c r="J35" t="s">
        <v>26</v>
      </c>
    </row>
    <row r="36" spans="1:10" x14ac:dyDescent="0.25">
      <c r="A36" t="s">
        <v>42</v>
      </c>
      <c r="B36">
        <v>19</v>
      </c>
      <c r="C36">
        <v>1.75</v>
      </c>
      <c r="D36">
        <v>5</v>
      </c>
      <c r="E36">
        <v>9</v>
      </c>
      <c r="F36">
        <f t="shared" si="0"/>
        <v>69</v>
      </c>
      <c r="G36">
        <v>150</v>
      </c>
      <c r="H36" t="s">
        <v>5</v>
      </c>
      <c r="I36" t="s">
        <v>6</v>
      </c>
      <c r="J36" t="s">
        <v>26</v>
      </c>
    </row>
    <row r="37" spans="1:10" x14ac:dyDescent="0.25">
      <c r="A37" t="s">
        <v>43</v>
      </c>
      <c r="B37">
        <v>21</v>
      </c>
      <c r="C37">
        <v>1.68</v>
      </c>
      <c r="D37">
        <v>5</v>
      </c>
      <c r="E37">
        <v>6</v>
      </c>
      <c r="F37">
        <f t="shared" si="0"/>
        <v>66</v>
      </c>
      <c r="G37">
        <v>146</v>
      </c>
      <c r="H37" t="s">
        <v>5</v>
      </c>
      <c r="I37" t="s">
        <v>6</v>
      </c>
      <c r="J37" t="s">
        <v>26</v>
      </c>
    </row>
    <row r="38" spans="1:10" x14ac:dyDescent="0.25">
      <c r="A38" t="s">
        <v>44</v>
      </c>
      <c r="B38">
        <v>28</v>
      </c>
      <c r="C38">
        <v>1.83</v>
      </c>
      <c r="D38">
        <v>6</v>
      </c>
      <c r="E38">
        <v>0</v>
      </c>
      <c r="F38">
        <f t="shared" si="0"/>
        <v>72</v>
      </c>
      <c r="G38">
        <v>174</v>
      </c>
      <c r="H38" t="s">
        <v>5</v>
      </c>
      <c r="I38" t="s">
        <v>45</v>
      </c>
      <c r="J38" t="s">
        <v>7</v>
      </c>
    </row>
    <row r="39" spans="1:10" x14ac:dyDescent="0.25">
      <c r="A39" t="s">
        <v>46</v>
      </c>
      <c r="B39">
        <v>23</v>
      </c>
      <c r="C39">
        <v>1.7</v>
      </c>
      <c r="D39">
        <v>5</v>
      </c>
      <c r="E39">
        <v>7</v>
      </c>
      <c r="F39">
        <f t="shared" si="0"/>
        <v>67</v>
      </c>
      <c r="G39">
        <v>139</v>
      </c>
      <c r="H39" t="s">
        <v>5</v>
      </c>
      <c r="I39" t="s">
        <v>45</v>
      </c>
      <c r="J39" t="s">
        <v>7</v>
      </c>
    </row>
    <row r="40" spans="1:10" x14ac:dyDescent="0.25">
      <c r="A40" t="s">
        <v>47</v>
      </c>
      <c r="B40">
        <v>27</v>
      </c>
      <c r="C40">
        <v>1.79</v>
      </c>
      <c r="D40">
        <v>5</v>
      </c>
      <c r="E40">
        <v>10</v>
      </c>
      <c r="F40">
        <f t="shared" si="0"/>
        <v>70</v>
      </c>
      <c r="G40">
        <v>196</v>
      </c>
      <c r="H40" t="s">
        <v>5</v>
      </c>
      <c r="I40" t="s">
        <v>45</v>
      </c>
      <c r="J40" t="s">
        <v>7</v>
      </c>
    </row>
    <row r="41" spans="1:10" x14ac:dyDescent="0.25">
      <c r="A41" t="s">
        <v>48</v>
      </c>
      <c r="B41">
        <v>25</v>
      </c>
      <c r="C41">
        <v>1.93</v>
      </c>
      <c r="D41">
        <v>6</v>
      </c>
      <c r="E41">
        <v>4</v>
      </c>
      <c r="F41">
        <f t="shared" si="0"/>
        <v>76</v>
      </c>
      <c r="G41">
        <v>205</v>
      </c>
      <c r="H41" t="s">
        <v>5</v>
      </c>
      <c r="I41" t="s">
        <v>45</v>
      </c>
      <c r="J41" t="s">
        <v>7</v>
      </c>
    </row>
    <row r="42" spans="1:10" x14ac:dyDescent="0.25">
      <c r="A42" t="s">
        <v>49</v>
      </c>
      <c r="B42">
        <v>24</v>
      </c>
      <c r="C42">
        <v>1.76</v>
      </c>
      <c r="D42">
        <v>5</v>
      </c>
      <c r="E42">
        <v>9</v>
      </c>
      <c r="F42">
        <f t="shared" si="0"/>
        <v>69</v>
      </c>
      <c r="G42">
        <v>148</v>
      </c>
      <c r="H42" t="s">
        <v>5</v>
      </c>
      <c r="I42" t="s">
        <v>45</v>
      </c>
      <c r="J42" t="s">
        <v>7</v>
      </c>
    </row>
    <row r="43" spans="1:10" x14ac:dyDescent="0.25">
      <c r="A43" t="s">
        <v>50</v>
      </c>
      <c r="B43">
        <v>20</v>
      </c>
      <c r="C43">
        <v>1.77</v>
      </c>
      <c r="D43">
        <v>5</v>
      </c>
      <c r="E43">
        <v>10</v>
      </c>
      <c r="F43">
        <f t="shared" si="0"/>
        <v>70</v>
      </c>
      <c r="G43">
        <v>154</v>
      </c>
      <c r="H43" t="s">
        <v>5</v>
      </c>
      <c r="I43" t="s">
        <v>45</v>
      </c>
      <c r="J43" t="s">
        <v>7</v>
      </c>
    </row>
    <row r="44" spans="1:10" x14ac:dyDescent="0.25">
      <c r="A44" t="s">
        <v>51</v>
      </c>
      <c r="B44">
        <v>30</v>
      </c>
      <c r="C44">
        <v>1.76</v>
      </c>
      <c r="D44">
        <v>5</v>
      </c>
      <c r="E44">
        <v>9</v>
      </c>
      <c r="F44">
        <f t="shared" si="0"/>
        <v>69</v>
      </c>
      <c r="G44">
        <v>176</v>
      </c>
      <c r="H44" t="s">
        <v>5</v>
      </c>
      <c r="I44" t="s">
        <v>45</v>
      </c>
      <c r="J44" t="s">
        <v>7</v>
      </c>
    </row>
    <row r="45" spans="1:10" x14ac:dyDescent="0.25">
      <c r="A45" t="s">
        <v>52</v>
      </c>
      <c r="B45">
        <v>24</v>
      </c>
      <c r="C45">
        <v>1.69</v>
      </c>
      <c r="D45">
        <v>5</v>
      </c>
      <c r="E45">
        <v>7</v>
      </c>
      <c r="F45">
        <f t="shared" si="0"/>
        <v>67</v>
      </c>
      <c r="G45">
        <v>159</v>
      </c>
      <c r="H45" t="s">
        <v>5</v>
      </c>
      <c r="I45" t="s">
        <v>45</v>
      </c>
      <c r="J45" t="s">
        <v>7</v>
      </c>
    </row>
    <row r="46" spans="1:10" x14ac:dyDescent="0.25">
      <c r="A46" t="s">
        <v>53</v>
      </c>
      <c r="B46">
        <v>22</v>
      </c>
      <c r="C46">
        <v>1.83</v>
      </c>
      <c r="D46">
        <v>6</v>
      </c>
      <c r="E46">
        <v>0</v>
      </c>
      <c r="F46">
        <f t="shared" si="0"/>
        <v>72</v>
      </c>
      <c r="G46">
        <v>185</v>
      </c>
      <c r="H46" t="s">
        <v>5</v>
      </c>
      <c r="I46" t="s">
        <v>45</v>
      </c>
      <c r="J46" t="s">
        <v>7</v>
      </c>
    </row>
    <row r="47" spans="1:10" x14ac:dyDescent="0.25">
      <c r="A47" t="s">
        <v>54</v>
      </c>
      <c r="B47">
        <v>27</v>
      </c>
      <c r="C47">
        <v>1.68</v>
      </c>
      <c r="D47">
        <v>5</v>
      </c>
      <c r="E47">
        <v>6</v>
      </c>
      <c r="F47">
        <f t="shared" si="0"/>
        <v>66</v>
      </c>
      <c r="G47">
        <v>146</v>
      </c>
      <c r="H47" t="s">
        <v>5</v>
      </c>
      <c r="I47" t="s">
        <v>45</v>
      </c>
      <c r="J47" t="s">
        <v>7</v>
      </c>
    </row>
    <row r="48" spans="1:10" x14ac:dyDescent="0.25">
      <c r="A48" t="s">
        <v>55</v>
      </c>
      <c r="B48">
        <v>24</v>
      </c>
      <c r="C48">
        <v>1.78</v>
      </c>
      <c r="D48">
        <v>5</v>
      </c>
      <c r="E48">
        <v>10</v>
      </c>
      <c r="F48">
        <f t="shared" si="0"/>
        <v>70</v>
      </c>
      <c r="G48">
        <v>152</v>
      </c>
      <c r="H48" t="s">
        <v>5</v>
      </c>
      <c r="I48" t="s">
        <v>45</v>
      </c>
      <c r="J48" t="s">
        <v>7</v>
      </c>
    </row>
    <row r="49" spans="1:10" x14ac:dyDescent="0.25">
      <c r="A49" t="s">
        <v>56</v>
      </c>
      <c r="B49">
        <v>24</v>
      </c>
      <c r="C49">
        <v>1.72</v>
      </c>
      <c r="D49">
        <v>5</v>
      </c>
      <c r="E49">
        <v>8</v>
      </c>
      <c r="F49">
        <f t="shared" si="0"/>
        <v>68</v>
      </c>
      <c r="G49">
        <v>152</v>
      </c>
      <c r="H49" t="s">
        <v>5</v>
      </c>
      <c r="I49" t="s">
        <v>45</v>
      </c>
      <c r="J49" t="s">
        <v>7</v>
      </c>
    </row>
    <row r="50" spans="1:10" x14ac:dyDescent="0.25">
      <c r="A50" t="s">
        <v>57</v>
      </c>
      <c r="B50">
        <v>27</v>
      </c>
      <c r="C50">
        <v>1.76</v>
      </c>
      <c r="D50">
        <v>5</v>
      </c>
      <c r="E50">
        <v>9</v>
      </c>
      <c r="F50">
        <f t="shared" si="0"/>
        <v>69</v>
      </c>
      <c r="G50">
        <v>150</v>
      </c>
      <c r="H50" t="s">
        <v>5</v>
      </c>
      <c r="I50" t="s">
        <v>45</v>
      </c>
      <c r="J50" t="s">
        <v>7</v>
      </c>
    </row>
    <row r="51" spans="1:10" x14ac:dyDescent="0.25">
      <c r="A51" t="s">
        <v>58</v>
      </c>
      <c r="B51">
        <v>23</v>
      </c>
      <c r="C51">
        <v>1.79</v>
      </c>
      <c r="D51">
        <v>5</v>
      </c>
      <c r="E51">
        <v>10</v>
      </c>
      <c r="F51">
        <f t="shared" si="0"/>
        <v>70</v>
      </c>
      <c r="G51">
        <v>154</v>
      </c>
      <c r="H51" t="s">
        <v>5</v>
      </c>
      <c r="I51" t="s">
        <v>45</v>
      </c>
      <c r="J51" t="s">
        <v>7</v>
      </c>
    </row>
    <row r="52" spans="1:10" x14ac:dyDescent="0.25">
      <c r="A52" t="s">
        <v>59</v>
      </c>
      <c r="B52">
        <v>21</v>
      </c>
      <c r="C52">
        <v>1.78</v>
      </c>
      <c r="D52">
        <v>5</v>
      </c>
      <c r="E52">
        <v>10</v>
      </c>
      <c r="F52">
        <f t="shared" si="0"/>
        <v>70</v>
      </c>
      <c r="G52">
        <v>154</v>
      </c>
      <c r="H52" t="s">
        <v>5</v>
      </c>
      <c r="I52" t="s">
        <v>45</v>
      </c>
      <c r="J52" t="s">
        <v>7</v>
      </c>
    </row>
    <row r="53" spans="1:10" x14ac:dyDescent="0.25">
      <c r="A53" t="s">
        <v>60</v>
      </c>
      <c r="B53">
        <v>25</v>
      </c>
      <c r="C53">
        <v>1.71</v>
      </c>
      <c r="D53">
        <v>5</v>
      </c>
      <c r="E53">
        <v>7</v>
      </c>
      <c r="F53">
        <f t="shared" si="0"/>
        <v>67</v>
      </c>
      <c r="G53">
        <v>134</v>
      </c>
      <c r="H53" t="s">
        <v>5</v>
      </c>
      <c r="I53" t="s">
        <v>45</v>
      </c>
      <c r="J53" t="s">
        <v>7</v>
      </c>
    </row>
    <row r="54" spans="1:10" x14ac:dyDescent="0.25">
      <c r="A54" t="s">
        <v>61</v>
      </c>
      <c r="B54">
        <v>22</v>
      </c>
      <c r="C54">
        <v>1.79</v>
      </c>
      <c r="D54">
        <v>5</v>
      </c>
      <c r="E54">
        <v>10</v>
      </c>
      <c r="F54">
        <f t="shared" si="0"/>
        <v>70</v>
      </c>
      <c r="G54">
        <v>170</v>
      </c>
      <c r="H54" t="s">
        <v>5</v>
      </c>
      <c r="I54" t="s">
        <v>45</v>
      </c>
      <c r="J54" t="s">
        <v>7</v>
      </c>
    </row>
    <row r="55" spans="1:10" x14ac:dyDescent="0.25">
      <c r="A55" t="s">
        <v>62</v>
      </c>
      <c r="B55">
        <v>21</v>
      </c>
      <c r="C55">
        <v>1.8</v>
      </c>
      <c r="D55">
        <v>5</v>
      </c>
      <c r="E55">
        <v>11</v>
      </c>
      <c r="F55">
        <f t="shared" si="0"/>
        <v>71</v>
      </c>
      <c r="G55">
        <v>152</v>
      </c>
      <c r="H55" t="s">
        <v>5</v>
      </c>
      <c r="I55" t="s">
        <v>45</v>
      </c>
      <c r="J55" t="s">
        <v>7</v>
      </c>
    </row>
    <row r="56" spans="1:10" x14ac:dyDescent="0.25">
      <c r="A56" t="s">
        <v>63</v>
      </c>
      <c r="B56">
        <v>26</v>
      </c>
      <c r="C56">
        <v>1.71</v>
      </c>
      <c r="D56">
        <v>5</v>
      </c>
      <c r="E56">
        <v>7</v>
      </c>
      <c r="F56">
        <f t="shared" si="0"/>
        <v>67</v>
      </c>
      <c r="G56">
        <v>130</v>
      </c>
      <c r="H56" t="s">
        <v>5</v>
      </c>
      <c r="I56" t="s">
        <v>45</v>
      </c>
      <c r="J56" t="s">
        <v>26</v>
      </c>
    </row>
    <row r="57" spans="1:10" x14ac:dyDescent="0.25">
      <c r="A57" t="s">
        <v>64</v>
      </c>
      <c r="B57">
        <v>26</v>
      </c>
      <c r="C57">
        <v>1.72</v>
      </c>
      <c r="D57">
        <v>5</v>
      </c>
      <c r="E57">
        <v>8</v>
      </c>
      <c r="F57">
        <f t="shared" si="0"/>
        <v>68</v>
      </c>
      <c r="G57">
        <v>139</v>
      </c>
      <c r="H57" t="s">
        <v>5</v>
      </c>
      <c r="I57" t="s">
        <v>45</v>
      </c>
      <c r="J57" t="s">
        <v>26</v>
      </c>
    </row>
    <row r="58" spans="1:10" x14ac:dyDescent="0.25">
      <c r="A58" t="s">
        <v>65</v>
      </c>
      <c r="B58">
        <v>25</v>
      </c>
      <c r="C58">
        <v>1.58</v>
      </c>
      <c r="D58">
        <v>5</v>
      </c>
      <c r="E58">
        <v>2</v>
      </c>
      <c r="F58">
        <f t="shared" si="0"/>
        <v>62</v>
      </c>
      <c r="G58">
        <v>126</v>
      </c>
      <c r="H58" t="s">
        <v>5</v>
      </c>
      <c r="I58" t="s">
        <v>45</v>
      </c>
      <c r="J58" t="s">
        <v>26</v>
      </c>
    </row>
    <row r="59" spans="1:10" x14ac:dyDescent="0.25">
      <c r="A59" t="s">
        <v>66</v>
      </c>
      <c r="B59">
        <v>29</v>
      </c>
      <c r="C59">
        <v>1.59</v>
      </c>
      <c r="D59">
        <v>5</v>
      </c>
      <c r="E59">
        <v>3</v>
      </c>
      <c r="F59">
        <f t="shared" si="0"/>
        <v>63</v>
      </c>
      <c r="G59">
        <v>134</v>
      </c>
      <c r="H59" t="s">
        <v>5</v>
      </c>
      <c r="I59" t="s">
        <v>45</v>
      </c>
      <c r="J59" t="s">
        <v>26</v>
      </c>
    </row>
    <row r="60" spans="1:10" x14ac:dyDescent="0.25">
      <c r="A60" t="s">
        <v>67</v>
      </c>
      <c r="B60">
        <v>24</v>
      </c>
      <c r="C60">
        <v>1.52</v>
      </c>
      <c r="D60">
        <v>5</v>
      </c>
      <c r="E60">
        <v>0</v>
      </c>
      <c r="F60">
        <f t="shared" si="0"/>
        <v>60</v>
      </c>
      <c r="G60">
        <v>115</v>
      </c>
      <c r="H60" t="s">
        <v>5</v>
      </c>
      <c r="I60" t="s">
        <v>45</v>
      </c>
      <c r="J60" t="s">
        <v>26</v>
      </c>
    </row>
    <row r="61" spans="1:10" x14ac:dyDescent="0.25">
      <c r="A61" t="s">
        <v>68</v>
      </c>
      <c r="B61">
        <v>21</v>
      </c>
      <c r="C61">
        <v>1.63</v>
      </c>
      <c r="D61">
        <v>5</v>
      </c>
      <c r="E61">
        <v>4</v>
      </c>
      <c r="F61">
        <f t="shared" si="0"/>
        <v>64</v>
      </c>
      <c r="G61">
        <v>117</v>
      </c>
      <c r="H61" t="s">
        <v>5</v>
      </c>
      <c r="I61" t="s">
        <v>45</v>
      </c>
      <c r="J61" t="s">
        <v>26</v>
      </c>
    </row>
    <row r="62" spans="1:10" x14ac:dyDescent="0.25">
      <c r="A62" t="s">
        <v>69</v>
      </c>
      <c r="B62">
        <v>22</v>
      </c>
      <c r="C62">
        <v>1.58</v>
      </c>
      <c r="D62">
        <v>5</v>
      </c>
      <c r="E62">
        <v>2</v>
      </c>
      <c r="F62">
        <f t="shared" si="0"/>
        <v>62</v>
      </c>
      <c r="G62">
        <v>139</v>
      </c>
      <c r="H62" t="s">
        <v>5</v>
      </c>
      <c r="I62" t="s">
        <v>45</v>
      </c>
      <c r="J62" t="s">
        <v>26</v>
      </c>
    </row>
    <row r="63" spans="1:10" x14ac:dyDescent="0.25">
      <c r="A63" t="s">
        <v>70</v>
      </c>
      <c r="B63">
        <v>22</v>
      </c>
      <c r="C63">
        <v>1.59</v>
      </c>
      <c r="D63">
        <v>5</v>
      </c>
      <c r="E63">
        <v>3</v>
      </c>
      <c r="F63">
        <f t="shared" si="0"/>
        <v>63</v>
      </c>
      <c r="G63">
        <v>117</v>
      </c>
      <c r="H63" t="s">
        <v>5</v>
      </c>
      <c r="I63" t="s">
        <v>45</v>
      </c>
      <c r="J63" t="s">
        <v>26</v>
      </c>
    </row>
    <row r="64" spans="1:10" x14ac:dyDescent="0.25">
      <c r="A64" t="s">
        <v>71</v>
      </c>
      <c r="B64">
        <v>22</v>
      </c>
      <c r="C64">
        <v>1.58</v>
      </c>
      <c r="D64">
        <v>5</v>
      </c>
      <c r="E64">
        <v>2</v>
      </c>
      <c r="F64">
        <f t="shared" si="0"/>
        <v>62</v>
      </c>
      <c r="G64">
        <v>115</v>
      </c>
      <c r="H64" t="s">
        <v>5</v>
      </c>
      <c r="I64" t="s">
        <v>45</v>
      </c>
      <c r="J64" t="s">
        <v>26</v>
      </c>
    </row>
    <row r="65" spans="1:10" x14ac:dyDescent="0.25">
      <c r="A65" t="s">
        <v>72</v>
      </c>
      <c r="B65">
        <v>21</v>
      </c>
      <c r="C65">
        <v>1.67</v>
      </c>
      <c r="D65">
        <v>5</v>
      </c>
      <c r="E65">
        <v>6</v>
      </c>
      <c r="F65">
        <f t="shared" si="0"/>
        <v>66</v>
      </c>
      <c r="G65">
        <v>117</v>
      </c>
      <c r="H65" t="s">
        <v>5</v>
      </c>
      <c r="I65" t="s">
        <v>45</v>
      </c>
      <c r="J65" t="s">
        <v>26</v>
      </c>
    </row>
    <row r="66" spans="1:10" x14ac:dyDescent="0.25">
      <c r="A66" t="s">
        <v>73</v>
      </c>
      <c r="B66">
        <v>22</v>
      </c>
      <c r="C66">
        <v>1.62</v>
      </c>
      <c r="D66">
        <v>5</v>
      </c>
      <c r="E66">
        <v>4</v>
      </c>
      <c r="F66">
        <f t="shared" si="0"/>
        <v>64</v>
      </c>
      <c r="G66">
        <v>112</v>
      </c>
      <c r="H66" t="s">
        <v>5</v>
      </c>
      <c r="I66" t="s">
        <v>45</v>
      </c>
      <c r="J66" t="s">
        <v>26</v>
      </c>
    </row>
    <row r="67" spans="1:10" x14ac:dyDescent="0.25">
      <c r="A67" t="s">
        <v>74</v>
      </c>
      <c r="B67">
        <v>21</v>
      </c>
      <c r="C67">
        <v>1.6</v>
      </c>
      <c r="D67">
        <v>5</v>
      </c>
      <c r="E67">
        <v>3</v>
      </c>
      <c r="F67">
        <f t="shared" ref="F67:F130" si="1">D67*12+E67</f>
        <v>63</v>
      </c>
      <c r="G67">
        <v>132</v>
      </c>
      <c r="H67" t="s">
        <v>5</v>
      </c>
      <c r="I67" t="s">
        <v>45</v>
      </c>
      <c r="J67" t="s">
        <v>26</v>
      </c>
    </row>
    <row r="68" spans="1:10" x14ac:dyDescent="0.25">
      <c r="A68" t="s">
        <v>75</v>
      </c>
      <c r="B68">
        <v>23</v>
      </c>
      <c r="C68">
        <v>1.52</v>
      </c>
      <c r="D68">
        <v>5</v>
      </c>
      <c r="E68">
        <v>0</v>
      </c>
      <c r="F68">
        <f t="shared" si="1"/>
        <v>60</v>
      </c>
      <c r="G68">
        <v>117</v>
      </c>
      <c r="H68" t="s">
        <v>5</v>
      </c>
      <c r="I68" t="s">
        <v>45</v>
      </c>
      <c r="J68" t="s">
        <v>26</v>
      </c>
    </row>
    <row r="69" spans="1:10" x14ac:dyDescent="0.25">
      <c r="A69" t="s">
        <v>76</v>
      </c>
      <c r="B69">
        <v>24</v>
      </c>
      <c r="C69">
        <v>1.59</v>
      </c>
      <c r="D69">
        <v>5</v>
      </c>
      <c r="E69">
        <v>3</v>
      </c>
      <c r="F69">
        <f t="shared" si="1"/>
        <v>63</v>
      </c>
      <c r="G69">
        <v>106</v>
      </c>
      <c r="H69" t="s">
        <v>5</v>
      </c>
      <c r="I69" t="s">
        <v>45</v>
      </c>
      <c r="J69" t="s">
        <v>26</v>
      </c>
    </row>
    <row r="70" spans="1:10" x14ac:dyDescent="0.25">
      <c r="A70" t="s">
        <v>77</v>
      </c>
      <c r="B70">
        <v>27</v>
      </c>
      <c r="C70">
        <v>1.62</v>
      </c>
      <c r="D70">
        <v>5</v>
      </c>
      <c r="E70">
        <v>4</v>
      </c>
      <c r="F70">
        <f t="shared" si="1"/>
        <v>64</v>
      </c>
      <c r="G70">
        <v>119</v>
      </c>
      <c r="H70" t="s">
        <v>5</v>
      </c>
      <c r="I70" t="s">
        <v>45</v>
      </c>
      <c r="J70" t="s">
        <v>26</v>
      </c>
    </row>
    <row r="71" spans="1:10" x14ac:dyDescent="0.25">
      <c r="A71" t="s">
        <v>78</v>
      </c>
      <c r="B71">
        <v>22</v>
      </c>
      <c r="C71">
        <v>1.53</v>
      </c>
      <c r="D71">
        <v>5</v>
      </c>
      <c r="E71">
        <v>0</v>
      </c>
      <c r="F71">
        <f t="shared" si="1"/>
        <v>60</v>
      </c>
      <c r="G71">
        <v>99</v>
      </c>
      <c r="H71" t="s">
        <v>5</v>
      </c>
      <c r="I71" t="s">
        <v>45</v>
      </c>
      <c r="J71" t="s">
        <v>26</v>
      </c>
    </row>
    <row r="72" spans="1:10" x14ac:dyDescent="0.25">
      <c r="A72" t="s">
        <v>79</v>
      </c>
      <c r="B72">
        <v>20</v>
      </c>
      <c r="C72">
        <v>1.62</v>
      </c>
      <c r="D72">
        <v>5</v>
      </c>
      <c r="E72">
        <v>4</v>
      </c>
      <c r="F72">
        <f t="shared" si="1"/>
        <v>64</v>
      </c>
      <c r="G72">
        <v>119</v>
      </c>
      <c r="H72" t="s">
        <v>5</v>
      </c>
      <c r="I72" t="s">
        <v>45</v>
      </c>
      <c r="J72" t="s">
        <v>26</v>
      </c>
    </row>
    <row r="73" spans="1:10" x14ac:dyDescent="0.25">
      <c r="A73" t="s">
        <v>80</v>
      </c>
      <c r="B73">
        <v>18</v>
      </c>
      <c r="C73">
        <v>1.66</v>
      </c>
      <c r="D73">
        <v>5</v>
      </c>
      <c r="E73">
        <v>5</v>
      </c>
      <c r="F73">
        <f t="shared" si="1"/>
        <v>65</v>
      </c>
      <c r="G73">
        <v>117</v>
      </c>
      <c r="H73" t="s">
        <v>5</v>
      </c>
      <c r="I73" t="s">
        <v>45</v>
      </c>
      <c r="J73" t="s">
        <v>26</v>
      </c>
    </row>
    <row r="74" spans="1:10" x14ac:dyDescent="0.25">
      <c r="A74" t="s">
        <v>81</v>
      </c>
      <c r="B74">
        <v>27</v>
      </c>
      <c r="C74">
        <v>1.55</v>
      </c>
      <c r="D74">
        <v>5</v>
      </c>
      <c r="E74">
        <v>1</v>
      </c>
      <c r="F74">
        <f t="shared" si="1"/>
        <v>61</v>
      </c>
      <c r="G74">
        <v>119</v>
      </c>
      <c r="H74" t="s">
        <v>5</v>
      </c>
      <c r="I74" t="s">
        <v>82</v>
      </c>
      <c r="J74" t="s">
        <v>26</v>
      </c>
    </row>
    <row r="75" spans="1:10" x14ac:dyDescent="0.25">
      <c r="A75" t="s">
        <v>83</v>
      </c>
      <c r="B75">
        <v>28</v>
      </c>
      <c r="C75">
        <v>1.68</v>
      </c>
      <c r="D75">
        <v>5</v>
      </c>
      <c r="E75">
        <v>6</v>
      </c>
      <c r="F75">
        <f t="shared" si="1"/>
        <v>66</v>
      </c>
      <c r="G75">
        <v>134</v>
      </c>
      <c r="H75" t="s">
        <v>5</v>
      </c>
      <c r="I75" t="s">
        <v>82</v>
      </c>
      <c r="J75" t="s">
        <v>26</v>
      </c>
    </row>
    <row r="76" spans="1:10" x14ac:dyDescent="0.25">
      <c r="A76" t="s">
        <v>84</v>
      </c>
      <c r="B76">
        <v>31</v>
      </c>
      <c r="C76">
        <v>1.61</v>
      </c>
      <c r="D76">
        <v>5</v>
      </c>
      <c r="E76">
        <v>3</v>
      </c>
      <c r="F76">
        <f t="shared" si="1"/>
        <v>63</v>
      </c>
      <c r="G76">
        <v>126</v>
      </c>
      <c r="H76" t="s">
        <v>5</v>
      </c>
      <c r="I76" t="s">
        <v>82</v>
      </c>
      <c r="J76" t="s">
        <v>26</v>
      </c>
    </row>
    <row r="77" spans="1:10" x14ac:dyDescent="0.25">
      <c r="A77" t="s">
        <v>85</v>
      </c>
      <c r="B77">
        <v>31</v>
      </c>
      <c r="C77">
        <v>1.78</v>
      </c>
      <c r="D77">
        <v>5</v>
      </c>
      <c r="E77">
        <v>10</v>
      </c>
      <c r="F77">
        <f t="shared" si="1"/>
        <v>70</v>
      </c>
      <c r="G77">
        <v>150</v>
      </c>
      <c r="H77" t="s">
        <v>5</v>
      </c>
      <c r="I77" t="s">
        <v>82</v>
      </c>
      <c r="J77" t="s">
        <v>26</v>
      </c>
    </row>
    <row r="78" spans="1:10" x14ac:dyDescent="0.25">
      <c r="A78" t="s">
        <v>86</v>
      </c>
      <c r="B78">
        <v>27</v>
      </c>
      <c r="C78">
        <v>1.68</v>
      </c>
      <c r="D78">
        <v>5</v>
      </c>
      <c r="E78">
        <v>6</v>
      </c>
      <c r="F78">
        <f t="shared" si="1"/>
        <v>66</v>
      </c>
      <c r="G78">
        <v>137</v>
      </c>
      <c r="H78" t="s">
        <v>5</v>
      </c>
      <c r="I78" t="s">
        <v>82</v>
      </c>
      <c r="J78" t="s">
        <v>26</v>
      </c>
    </row>
    <row r="79" spans="1:10" x14ac:dyDescent="0.25">
      <c r="A79" t="s">
        <v>87</v>
      </c>
      <c r="B79">
        <v>26</v>
      </c>
      <c r="C79">
        <v>1.68</v>
      </c>
      <c r="D79">
        <v>5</v>
      </c>
      <c r="E79">
        <v>6</v>
      </c>
      <c r="F79">
        <f t="shared" si="1"/>
        <v>66</v>
      </c>
      <c r="G79">
        <v>139</v>
      </c>
      <c r="H79" t="s">
        <v>5</v>
      </c>
      <c r="I79" t="s">
        <v>82</v>
      </c>
      <c r="J79" t="s">
        <v>26</v>
      </c>
    </row>
    <row r="80" spans="1:10" x14ac:dyDescent="0.25">
      <c r="A80" t="s">
        <v>88</v>
      </c>
      <c r="B80">
        <v>27</v>
      </c>
      <c r="C80">
        <v>1.61</v>
      </c>
      <c r="D80">
        <v>5</v>
      </c>
      <c r="E80">
        <v>3</v>
      </c>
      <c r="F80">
        <f t="shared" si="1"/>
        <v>63</v>
      </c>
      <c r="G80">
        <v>128</v>
      </c>
      <c r="H80" t="s">
        <v>5</v>
      </c>
      <c r="I80" t="s">
        <v>82</v>
      </c>
      <c r="J80" t="s">
        <v>26</v>
      </c>
    </row>
    <row r="81" spans="1:10" x14ac:dyDescent="0.25">
      <c r="A81" t="s">
        <v>89</v>
      </c>
      <c r="B81">
        <v>29</v>
      </c>
      <c r="C81">
        <v>1.61</v>
      </c>
      <c r="D81">
        <v>5</v>
      </c>
      <c r="E81">
        <v>3</v>
      </c>
      <c r="F81">
        <f t="shared" si="1"/>
        <v>63</v>
      </c>
      <c r="G81">
        <v>117</v>
      </c>
      <c r="H81" t="s">
        <v>5</v>
      </c>
      <c r="I81" t="s">
        <v>82</v>
      </c>
      <c r="J81" t="s">
        <v>26</v>
      </c>
    </row>
    <row r="82" spans="1:10" x14ac:dyDescent="0.25">
      <c r="A82" t="s">
        <v>90</v>
      </c>
      <c r="B82">
        <v>24</v>
      </c>
      <c r="C82">
        <v>1.61</v>
      </c>
      <c r="D82">
        <v>5</v>
      </c>
      <c r="E82">
        <v>3</v>
      </c>
      <c r="F82">
        <f t="shared" si="1"/>
        <v>63</v>
      </c>
      <c r="G82">
        <v>134</v>
      </c>
      <c r="H82" t="s">
        <v>5</v>
      </c>
      <c r="I82" t="s">
        <v>82</v>
      </c>
      <c r="J82" t="s">
        <v>26</v>
      </c>
    </row>
    <row r="83" spans="1:10" x14ac:dyDescent="0.25">
      <c r="A83" t="s">
        <v>91</v>
      </c>
      <c r="B83">
        <v>22</v>
      </c>
      <c r="C83">
        <v>1.58</v>
      </c>
      <c r="D83">
        <v>5</v>
      </c>
      <c r="E83">
        <v>2</v>
      </c>
      <c r="F83">
        <f t="shared" si="1"/>
        <v>62</v>
      </c>
      <c r="G83">
        <v>117</v>
      </c>
      <c r="H83" t="s">
        <v>5</v>
      </c>
      <c r="I83" t="s">
        <v>82</v>
      </c>
      <c r="J83" t="s">
        <v>26</v>
      </c>
    </row>
    <row r="84" spans="1:10" x14ac:dyDescent="0.25">
      <c r="A84" t="s">
        <v>92</v>
      </c>
      <c r="B84">
        <v>25</v>
      </c>
      <c r="C84">
        <v>1.61</v>
      </c>
      <c r="D84">
        <v>5</v>
      </c>
      <c r="E84">
        <v>3</v>
      </c>
      <c r="F84">
        <f t="shared" si="1"/>
        <v>63</v>
      </c>
      <c r="G84">
        <v>121</v>
      </c>
      <c r="H84" t="s">
        <v>5</v>
      </c>
      <c r="I84" t="s">
        <v>82</v>
      </c>
      <c r="J84" t="s">
        <v>26</v>
      </c>
    </row>
    <row r="85" spans="1:10" x14ac:dyDescent="0.25">
      <c r="A85" t="s">
        <v>93</v>
      </c>
      <c r="B85">
        <v>26</v>
      </c>
      <c r="C85">
        <v>1.63</v>
      </c>
      <c r="D85">
        <v>5</v>
      </c>
      <c r="E85">
        <v>4</v>
      </c>
      <c r="F85">
        <f t="shared" si="1"/>
        <v>64</v>
      </c>
      <c r="G85">
        <v>123</v>
      </c>
      <c r="H85" t="s">
        <v>5</v>
      </c>
      <c r="I85" t="s">
        <v>82</v>
      </c>
      <c r="J85" t="s">
        <v>26</v>
      </c>
    </row>
    <row r="86" spans="1:10" x14ac:dyDescent="0.25">
      <c r="A86" t="s">
        <v>94</v>
      </c>
      <c r="B86">
        <v>26</v>
      </c>
      <c r="C86">
        <v>1.71</v>
      </c>
      <c r="D86">
        <v>5</v>
      </c>
      <c r="E86">
        <v>7</v>
      </c>
      <c r="F86">
        <f t="shared" si="1"/>
        <v>67</v>
      </c>
      <c r="G86">
        <v>134</v>
      </c>
      <c r="H86" t="s">
        <v>5</v>
      </c>
      <c r="I86" t="s">
        <v>82</v>
      </c>
      <c r="J86" t="s">
        <v>26</v>
      </c>
    </row>
    <row r="87" spans="1:10" x14ac:dyDescent="0.25">
      <c r="A87" t="s">
        <v>95</v>
      </c>
      <c r="B87">
        <v>26</v>
      </c>
      <c r="C87">
        <v>1.63</v>
      </c>
      <c r="D87">
        <v>5</v>
      </c>
      <c r="E87">
        <v>4</v>
      </c>
      <c r="F87">
        <f t="shared" si="1"/>
        <v>64</v>
      </c>
      <c r="G87">
        <v>128</v>
      </c>
      <c r="H87" t="s">
        <v>5</v>
      </c>
      <c r="I87" t="s">
        <v>82</v>
      </c>
      <c r="J87" t="s">
        <v>26</v>
      </c>
    </row>
    <row r="88" spans="1:10" x14ac:dyDescent="0.25">
      <c r="A88" t="s">
        <v>96</v>
      </c>
      <c r="B88">
        <v>26</v>
      </c>
      <c r="C88">
        <v>1.66</v>
      </c>
      <c r="D88">
        <v>5</v>
      </c>
      <c r="E88">
        <v>5</v>
      </c>
      <c r="F88">
        <f t="shared" si="1"/>
        <v>65</v>
      </c>
      <c r="G88">
        <v>128</v>
      </c>
      <c r="H88" t="s">
        <v>5</v>
      </c>
      <c r="I88" t="s">
        <v>82</v>
      </c>
      <c r="J88" t="s">
        <v>26</v>
      </c>
    </row>
    <row r="89" spans="1:10" x14ac:dyDescent="0.25">
      <c r="A89" t="s">
        <v>97</v>
      </c>
      <c r="B89">
        <v>26</v>
      </c>
      <c r="C89">
        <v>1.61</v>
      </c>
      <c r="D89">
        <v>5</v>
      </c>
      <c r="E89">
        <v>3</v>
      </c>
      <c r="F89">
        <f t="shared" si="1"/>
        <v>63</v>
      </c>
      <c r="G89">
        <v>126</v>
      </c>
      <c r="H89" t="s">
        <v>5</v>
      </c>
      <c r="I89" t="s">
        <v>82</v>
      </c>
      <c r="J89" t="s">
        <v>26</v>
      </c>
    </row>
    <row r="90" spans="1:10" x14ac:dyDescent="0.25">
      <c r="A90" t="s">
        <v>98</v>
      </c>
      <c r="B90">
        <v>26</v>
      </c>
      <c r="C90">
        <v>1.73</v>
      </c>
      <c r="D90">
        <v>5</v>
      </c>
      <c r="E90">
        <v>8</v>
      </c>
      <c r="F90">
        <f t="shared" si="1"/>
        <v>68</v>
      </c>
      <c r="G90">
        <v>143</v>
      </c>
      <c r="H90" t="s">
        <v>5</v>
      </c>
      <c r="I90" t="s">
        <v>82</v>
      </c>
      <c r="J90" t="s">
        <v>26</v>
      </c>
    </row>
    <row r="91" spans="1:10" x14ac:dyDescent="0.25">
      <c r="A91" t="s">
        <v>99</v>
      </c>
      <c r="B91">
        <v>24</v>
      </c>
      <c r="C91">
        <v>1.58</v>
      </c>
      <c r="D91">
        <v>5</v>
      </c>
      <c r="E91">
        <v>2</v>
      </c>
      <c r="F91">
        <f t="shared" si="1"/>
        <v>62</v>
      </c>
      <c r="G91">
        <v>115</v>
      </c>
      <c r="H91" t="s">
        <v>5</v>
      </c>
      <c r="I91" t="s">
        <v>82</v>
      </c>
      <c r="J91" t="s">
        <v>26</v>
      </c>
    </row>
    <row r="92" spans="1:10" x14ac:dyDescent="0.25">
      <c r="A92" t="s">
        <v>100</v>
      </c>
      <c r="B92">
        <v>29</v>
      </c>
      <c r="C92">
        <v>1.79</v>
      </c>
      <c r="D92">
        <v>5</v>
      </c>
      <c r="E92">
        <v>10</v>
      </c>
      <c r="F92">
        <f t="shared" si="1"/>
        <v>70</v>
      </c>
      <c r="G92">
        <v>174</v>
      </c>
      <c r="H92" t="s">
        <v>5</v>
      </c>
      <c r="I92" t="s">
        <v>101</v>
      </c>
      <c r="J92" t="s">
        <v>7</v>
      </c>
    </row>
    <row r="93" spans="1:10" x14ac:dyDescent="0.25">
      <c r="A93" t="s">
        <v>102</v>
      </c>
      <c r="B93">
        <v>31</v>
      </c>
      <c r="C93">
        <v>1.9</v>
      </c>
      <c r="D93">
        <v>6</v>
      </c>
      <c r="E93">
        <v>3</v>
      </c>
      <c r="F93">
        <f t="shared" si="1"/>
        <v>75</v>
      </c>
      <c r="G93">
        <v>198</v>
      </c>
      <c r="H93" t="s">
        <v>5</v>
      </c>
      <c r="I93" t="s">
        <v>101</v>
      </c>
      <c r="J93" t="s">
        <v>7</v>
      </c>
    </row>
    <row r="94" spans="1:10" x14ac:dyDescent="0.25">
      <c r="A94" t="s">
        <v>103</v>
      </c>
      <c r="B94">
        <v>32</v>
      </c>
      <c r="C94">
        <v>1.83</v>
      </c>
      <c r="D94">
        <v>6</v>
      </c>
      <c r="E94">
        <v>0</v>
      </c>
      <c r="F94">
        <f t="shared" si="1"/>
        <v>72</v>
      </c>
      <c r="G94">
        <v>176</v>
      </c>
      <c r="H94" t="s">
        <v>5</v>
      </c>
      <c r="I94" t="s">
        <v>101</v>
      </c>
      <c r="J94" t="s">
        <v>7</v>
      </c>
    </row>
    <row r="95" spans="1:10" x14ac:dyDescent="0.25">
      <c r="A95" t="s">
        <v>104</v>
      </c>
      <c r="B95">
        <v>27</v>
      </c>
      <c r="C95">
        <v>1.65</v>
      </c>
      <c r="D95">
        <v>5</v>
      </c>
      <c r="E95">
        <v>5</v>
      </c>
      <c r="F95">
        <f t="shared" si="1"/>
        <v>65</v>
      </c>
      <c r="G95">
        <v>134</v>
      </c>
      <c r="H95" t="s">
        <v>5</v>
      </c>
      <c r="I95" t="s">
        <v>101</v>
      </c>
      <c r="J95" t="s">
        <v>7</v>
      </c>
    </row>
    <row r="96" spans="1:10" x14ac:dyDescent="0.25">
      <c r="A96" t="s">
        <v>105</v>
      </c>
      <c r="B96">
        <v>24</v>
      </c>
      <c r="C96">
        <v>1.66</v>
      </c>
      <c r="D96">
        <v>5</v>
      </c>
      <c r="E96">
        <v>5</v>
      </c>
      <c r="F96">
        <f t="shared" si="1"/>
        <v>65</v>
      </c>
      <c r="G96">
        <v>130</v>
      </c>
      <c r="H96" t="s">
        <v>5</v>
      </c>
      <c r="I96" t="s">
        <v>101</v>
      </c>
      <c r="J96" t="s">
        <v>7</v>
      </c>
    </row>
    <row r="97" spans="1:10" x14ac:dyDescent="0.25">
      <c r="A97" t="s">
        <v>106</v>
      </c>
      <c r="B97">
        <v>34</v>
      </c>
      <c r="C97">
        <v>1.75</v>
      </c>
      <c r="D97">
        <v>5</v>
      </c>
      <c r="E97">
        <v>9</v>
      </c>
      <c r="F97">
        <f t="shared" si="1"/>
        <v>69</v>
      </c>
      <c r="G97">
        <v>174</v>
      </c>
      <c r="H97" t="s">
        <v>5</v>
      </c>
      <c r="I97" t="s">
        <v>101</v>
      </c>
      <c r="J97" t="s">
        <v>7</v>
      </c>
    </row>
    <row r="98" spans="1:10" x14ac:dyDescent="0.25">
      <c r="A98" t="s">
        <v>107</v>
      </c>
      <c r="B98">
        <v>31</v>
      </c>
      <c r="C98">
        <v>1.8</v>
      </c>
      <c r="D98">
        <v>5</v>
      </c>
      <c r="E98">
        <v>11</v>
      </c>
      <c r="F98">
        <f t="shared" si="1"/>
        <v>71</v>
      </c>
      <c r="G98">
        <v>170</v>
      </c>
      <c r="H98" t="s">
        <v>5</v>
      </c>
      <c r="I98" t="s">
        <v>101</v>
      </c>
      <c r="J98" t="s">
        <v>7</v>
      </c>
    </row>
    <row r="99" spans="1:10" x14ac:dyDescent="0.25">
      <c r="A99" t="s">
        <v>108</v>
      </c>
      <c r="B99">
        <v>24</v>
      </c>
      <c r="C99">
        <v>1.82</v>
      </c>
      <c r="D99">
        <v>6</v>
      </c>
      <c r="E99">
        <v>0</v>
      </c>
      <c r="F99">
        <f t="shared" si="1"/>
        <v>72</v>
      </c>
      <c r="G99">
        <v>179</v>
      </c>
      <c r="H99" t="s">
        <v>5</v>
      </c>
      <c r="I99" t="s">
        <v>101</v>
      </c>
      <c r="J99" t="s">
        <v>7</v>
      </c>
    </row>
    <row r="100" spans="1:10" x14ac:dyDescent="0.25">
      <c r="A100" t="s">
        <v>109</v>
      </c>
      <c r="B100">
        <v>31</v>
      </c>
      <c r="C100">
        <v>1.75</v>
      </c>
      <c r="D100">
        <v>5</v>
      </c>
      <c r="E100">
        <v>9</v>
      </c>
      <c r="F100">
        <f t="shared" si="1"/>
        <v>69</v>
      </c>
      <c r="G100">
        <v>170</v>
      </c>
      <c r="H100" t="s">
        <v>5</v>
      </c>
      <c r="I100" t="s">
        <v>101</v>
      </c>
      <c r="J100" t="s">
        <v>7</v>
      </c>
    </row>
    <row r="101" spans="1:10" x14ac:dyDescent="0.25">
      <c r="A101" t="s">
        <v>110</v>
      </c>
      <c r="B101">
        <v>23</v>
      </c>
      <c r="C101">
        <v>1.7</v>
      </c>
      <c r="D101">
        <v>5</v>
      </c>
      <c r="E101">
        <v>7</v>
      </c>
      <c r="F101">
        <f t="shared" si="1"/>
        <v>67</v>
      </c>
      <c r="G101">
        <v>154</v>
      </c>
      <c r="H101" t="s">
        <v>5</v>
      </c>
      <c r="I101" t="s">
        <v>101</v>
      </c>
      <c r="J101" t="s">
        <v>7</v>
      </c>
    </row>
    <row r="102" spans="1:10" x14ac:dyDescent="0.25">
      <c r="A102" t="s">
        <v>111</v>
      </c>
      <c r="B102">
        <v>22</v>
      </c>
      <c r="C102">
        <v>1.8</v>
      </c>
      <c r="D102">
        <v>5</v>
      </c>
      <c r="E102">
        <v>11</v>
      </c>
      <c r="F102">
        <f t="shared" si="1"/>
        <v>71</v>
      </c>
      <c r="G102">
        <v>165</v>
      </c>
      <c r="H102" t="s">
        <v>5</v>
      </c>
      <c r="I102" t="s">
        <v>101</v>
      </c>
      <c r="J102" t="s">
        <v>7</v>
      </c>
    </row>
    <row r="103" spans="1:10" x14ac:dyDescent="0.25">
      <c r="A103" t="s">
        <v>112</v>
      </c>
      <c r="B103">
        <v>24</v>
      </c>
      <c r="C103">
        <v>1.83</v>
      </c>
      <c r="D103">
        <v>6</v>
      </c>
      <c r="E103">
        <v>0</v>
      </c>
      <c r="F103">
        <f t="shared" si="1"/>
        <v>72</v>
      </c>
      <c r="G103">
        <v>176</v>
      </c>
      <c r="H103" t="s">
        <v>5</v>
      </c>
      <c r="I103" t="s">
        <v>101</v>
      </c>
      <c r="J103" t="s">
        <v>7</v>
      </c>
    </row>
    <row r="104" spans="1:10" x14ac:dyDescent="0.25">
      <c r="A104" t="s">
        <v>113</v>
      </c>
      <c r="B104">
        <v>23</v>
      </c>
      <c r="C104">
        <v>1.87</v>
      </c>
      <c r="D104">
        <v>6</v>
      </c>
      <c r="E104">
        <v>2</v>
      </c>
      <c r="F104">
        <f t="shared" si="1"/>
        <v>74</v>
      </c>
      <c r="G104">
        <v>194</v>
      </c>
      <c r="H104" t="s">
        <v>5</v>
      </c>
      <c r="I104" t="s">
        <v>101</v>
      </c>
      <c r="J104" t="s">
        <v>7</v>
      </c>
    </row>
    <row r="105" spans="1:10" x14ac:dyDescent="0.25">
      <c r="A105" t="s">
        <v>114</v>
      </c>
      <c r="B105">
        <v>28</v>
      </c>
      <c r="C105">
        <v>1.88</v>
      </c>
      <c r="D105">
        <v>6</v>
      </c>
      <c r="E105">
        <v>2</v>
      </c>
      <c r="F105">
        <f t="shared" si="1"/>
        <v>74</v>
      </c>
      <c r="G105">
        <v>187</v>
      </c>
      <c r="H105" t="s">
        <v>5</v>
      </c>
      <c r="I105" t="s">
        <v>101</v>
      </c>
      <c r="J105" t="s">
        <v>7</v>
      </c>
    </row>
    <row r="106" spans="1:10" x14ac:dyDescent="0.25">
      <c r="A106" t="s">
        <v>115</v>
      </c>
      <c r="B106">
        <v>29</v>
      </c>
      <c r="C106">
        <v>1.82</v>
      </c>
      <c r="D106">
        <v>6</v>
      </c>
      <c r="E106">
        <v>0</v>
      </c>
      <c r="F106">
        <f t="shared" si="1"/>
        <v>72</v>
      </c>
      <c r="G106">
        <v>165</v>
      </c>
      <c r="H106" t="s">
        <v>5</v>
      </c>
      <c r="I106" t="s">
        <v>101</v>
      </c>
      <c r="J106" t="s">
        <v>7</v>
      </c>
    </row>
    <row r="107" spans="1:10" x14ac:dyDescent="0.25">
      <c r="A107" t="s">
        <v>116</v>
      </c>
      <c r="B107">
        <v>29</v>
      </c>
      <c r="C107">
        <v>1.81</v>
      </c>
      <c r="D107">
        <v>5</v>
      </c>
      <c r="E107">
        <v>11</v>
      </c>
      <c r="F107">
        <f t="shared" si="1"/>
        <v>71</v>
      </c>
      <c r="G107">
        <v>168</v>
      </c>
      <c r="H107" t="s">
        <v>5</v>
      </c>
      <c r="I107" t="s">
        <v>101</v>
      </c>
      <c r="J107" t="s">
        <v>7</v>
      </c>
    </row>
    <row r="108" spans="1:10" x14ac:dyDescent="0.25">
      <c r="A108" t="s">
        <v>117</v>
      </c>
      <c r="B108">
        <v>25</v>
      </c>
      <c r="C108">
        <v>1.74</v>
      </c>
      <c r="D108">
        <v>5</v>
      </c>
      <c r="E108">
        <v>9</v>
      </c>
      <c r="F108">
        <f t="shared" si="1"/>
        <v>69</v>
      </c>
      <c r="G108">
        <v>168</v>
      </c>
      <c r="H108" t="s">
        <v>5</v>
      </c>
      <c r="I108" t="s">
        <v>101</v>
      </c>
      <c r="J108" t="s">
        <v>7</v>
      </c>
    </row>
    <row r="109" spans="1:10" x14ac:dyDescent="0.25">
      <c r="A109" t="s">
        <v>118</v>
      </c>
      <c r="B109">
        <v>23</v>
      </c>
      <c r="C109">
        <v>1.78</v>
      </c>
      <c r="D109">
        <v>5</v>
      </c>
      <c r="E109">
        <v>10</v>
      </c>
      <c r="F109">
        <f t="shared" si="1"/>
        <v>70</v>
      </c>
      <c r="G109">
        <v>161</v>
      </c>
      <c r="H109" t="s">
        <v>5</v>
      </c>
      <c r="I109" t="s">
        <v>101</v>
      </c>
      <c r="J109" t="s">
        <v>7</v>
      </c>
    </row>
    <row r="110" spans="1:10" x14ac:dyDescent="0.25">
      <c r="A110" t="s">
        <v>119</v>
      </c>
      <c r="B110">
        <v>35</v>
      </c>
      <c r="C110">
        <v>1.86</v>
      </c>
      <c r="D110">
        <v>6</v>
      </c>
      <c r="E110">
        <v>1</v>
      </c>
      <c r="F110">
        <f t="shared" si="1"/>
        <v>73</v>
      </c>
      <c r="G110">
        <v>172</v>
      </c>
      <c r="H110" t="s">
        <v>5</v>
      </c>
      <c r="I110" t="s">
        <v>120</v>
      </c>
      <c r="J110" t="s">
        <v>7</v>
      </c>
    </row>
    <row r="111" spans="1:10" x14ac:dyDescent="0.25">
      <c r="A111" t="s">
        <v>121</v>
      </c>
      <c r="B111">
        <v>25</v>
      </c>
      <c r="C111">
        <v>1.82</v>
      </c>
      <c r="D111">
        <v>6</v>
      </c>
      <c r="E111">
        <v>0</v>
      </c>
      <c r="F111">
        <f t="shared" si="1"/>
        <v>72</v>
      </c>
      <c r="G111">
        <v>179</v>
      </c>
      <c r="H111" t="s">
        <v>5</v>
      </c>
      <c r="I111" t="s">
        <v>120</v>
      </c>
      <c r="J111" t="s">
        <v>7</v>
      </c>
    </row>
    <row r="112" spans="1:10" x14ac:dyDescent="0.25">
      <c r="A112" t="s">
        <v>122</v>
      </c>
      <c r="B112">
        <v>28</v>
      </c>
      <c r="C112">
        <v>1.86</v>
      </c>
      <c r="D112">
        <v>6</v>
      </c>
      <c r="E112">
        <v>1</v>
      </c>
      <c r="F112">
        <f t="shared" si="1"/>
        <v>73</v>
      </c>
      <c r="G112">
        <v>176</v>
      </c>
      <c r="H112" t="s">
        <v>5</v>
      </c>
      <c r="I112" t="s">
        <v>120</v>
      </c>
      <c r="J112" t="s">
        <v>7</v>
      </c>
    </row>
    <row r="113" spans="1:10" x14ac:dyDescent="0.25">
      <c r="A113" t="s">
        <v>123</v>
      </c>
      <c r="B113">
        <v>25</v>
      </c>
      <c r="C113">
        <v>1.83</v>
      </c>
      <c r="D113">
        <v>6</v>
      </c>
      <c r="E113">
        <v>0</v>
      </c>
      <c r="F113">
        <f t="shared" si="1"/>
        <v>72</v>
      </c>
      <c r="G113">
        <v>172</v>
      </c>
      <c r="H113" t="s">
        <v>5</v>
      </c>
      <c r="I113" t="s">
        <v>120</v>
      </c>
      <c r="J113" t="s">
        <v>7</v>
      </c>
    </row>
    <row r="114" spans="1:10" x14ac:dyDescent="0.25">
      <c r="A114" t="s">
        <v>124</v>
      </c>
      <c r="B114">
        <v>29</v>
      </c>
      <c r="C114">
        <v>1.8</v>
      </c>
      <c r="D114">
        <v>5</v>
      </c>
      <c r="E114">
        <v>11</v>
      </c>
      <c r="F114">
        <f t="shared" si="1"/>
        <v>71</v>
      </c>
      <c r="G114">
        <v>181</v>
      </c>
      <c r="H114" t="s">
        <v>5</v>
      </c>
      <c r="I114" t="s">
        <v>120</v>
      </c>
      <c r="J114" t="s">
        <v>7</v>
      </c>
    </row>
    <row r="115" spans="1:10" x14ac:dyDescent="0.25">
      <c r="A115" t="s">
        <v>125</v>
      </c>
      <c r="B115">
        <v>26</v>
      </c>
      <c r="C115">
        <v>1.81</v>
      </c>
      <c r="D115">
        <v>5</v>
      </c>
      <c r="E115">
        <v>11</v>
      </c>
      <c r="F115">
        <f t="shared" si="1"/>
        <v>71</v>
      </c>
      <c r="G115">
        <v>172</v>
      </c>
      <c r="H115" t="s">
        <v>5</v>
      </c>
      <c r="I115" t="s">
        <v>120</v>
      </c>
      <c r="J115" t="s">
        <v>7</v>
      </c>
    </row>
    <row r="116" spans="1:10" x14ac:dyDescent="0.25">
      <c r="A116" t="s">
        <v>126</v>
      </c>
      <c r="B116">
        <v>25</v>
      </c>
      <c r="C116">
        <v>1.78</v>
      </c>
      <c r="D116">
        <v>5</v>
      </c>
      <c r="E116">
        <v>10</v>
      </c>
      <c r="F116">
        <f t="shared" si="1"/>
        <v>70</v>
      </c>
      <c r="G116">
        <v>163</v>
      </c>
      <c r="H116" t="s">
        <v>5</v>
      </c>
      <c r="I116" t="s">
        <v>120</v>
      </c>
      <c r="J116" t="s">
        <v>7</v>
      </c>
    </row>
    <row r="117" spans="1:10" x14ac:dyDescent="0.25">
      <c r="A117" t="s">
        <v>127</v>
      </c>
      <c r="B117">
        <v>26</v>
      </c>
      <c r="C117">
        <v>1.79</v>
      </c>
      <c r="D117">
        <v>5</v>
      </c>
      <c r="E117">
        <v>10</v>
      </c>
      <c r="F117">
        <f t="shared" si="1"/>
        <v>70</v>
      </c>
      <c r="G117">
        <v>168</v>
      </c>
      <c r="H117" t="s">
        <v>5</v>
      </c>
      <c r="I117" t="s">
        <v>120</v>
      </c>
      <c r="J117" t="s">
        <v>7</v>
      </c>
    </row>
    <row r="118" spans="1:10" x14ac:dyDescent="0.25">
      <c r="A118" t="s">
        <v>128</v>
      </c>
      <c r="B118">
        <v>26</v>
      </c>
      <c r="C118">
        <v>1.78</v>
      </c>
      <c r="D118">
        <v>5</v>
      </c>
      <c r="E118">
        <v>10</v>
      </c>
      <c r="F118">
        <f t="shared" si="1"/>
        <v>70</v>
      </c>
      <c r="G118">
        <v>172</v>
      </c>
      <c r="H118" t="s">
        <v>5</v>
      </c>
      <c r="I118" t="s">
        <v>120</v>
      </c>
      <c r="J118" t="s">
        <v>7</v>
      </c>
    </row>
    <row r="119" spans="1:10" x14ac:dyDescent="0.25">
      <c r="A119" t="s">
        <v>129</v>
      </c>
      <c r="B119">
        <v>32</v>
      </c>
      <c r="C119">
        <v>1.77</v>
      </c>
      <c r="D119">
        <v>5</v>
      </c>
      <c r="E119">
        <v>10</v>
      </c>
      <c r="F119">
        <f t="shared" si="1"/>
        <v>70</v>
      </c>
      <c r="G119">
        <v>181</v>
      </c>
      <c r="H119" t="s">
        <v>5</v>
      </c>
      <c r="I119" t="s">
        <v>120</v>
      </c>
      <c r="J119" t="s">
        <v>7</v>
      </c>
    </row>
    <row r="120" spans="1:10" x14ac:dyDescent="0.25">
      <c r="A120" t="s">
        <v>130</v>
      </c>
      <c r="B120">
        <v>26</v>
      </c>
      <c r="C120">
        <v>1.76</v>
      </c>
      <c r="D120">
        <v>5</v>
      </c>
      <c r="E120">
        <v>9</v>
      </c>
      <c r="F120">
        <f t="shared" si="1"/>
        <v>69</v>
      </c>
      <c r="G120">
        <v>165</v>
      </c>
      <c r="H120" t="s">
        <v>5</v>
      </c>
      <c r="I120" t="s">
        <v>120</v>
      </c>
      <c r="J120" t="s">
        <v>7</v>
      </c>
    </row>
    <row r="121" spans="1:10" x14ac:dyDescent="0.25">
      <c r="A121" t="s">
        <v>131</v>
      </c>
      <c r="B121">
        <v>27</v>
      </c>
      <c r="C121">
        <v>1.8</v>
      </c>
      <c r="D121">
        <v>5</v>
      </c>
      <c r="E121">
        <v>11</v>
      </c>
      <c r="F121">
        <f t="shared" si="1"/>
        <v>71</v>
      </c>
      <c r="G121">
        <v>161</v>
      </c>
      <c r="H121" t="s">
        <v>5</v>
      </c>
      <c r="I121" t="s">
        <v>120</v>
      </c>
      <c r="J121" t="s">
        <v>7</v>
      </c>
    </row>
    <row r="122" spans="1:10" x14ac:dyDescent="0.25">
      <c r="A122" t="s">
        <v>132</v>
      </c>
      <c r="B122">
        <v>18</v>
      </c>
      <c r="C122">
        <v>1.8</v>
      </c>
      <c r="D122">
        <v>5</v>
      </c>
      <c r="E122">
        <v>11</v>
      </c>
      <c r="F122">
        <f t="shared" si="1"/>
        <v>71</v>
      </c>
      <c r="G122">
        <v>159</v>
      </c>
      <c r="H122" t="s">
        <v>5</v>
      </c>
      <c r="I122" t="s">
        <v>120</v>
      </c>
      <c r="J122" t="s">
        <v>7</v>
      </c>
    </row>
    <row r="123" spans="1:10" x14ac:dyDescent="0.25">
      <c r="A123" t="s">
        <v>133</v>
      </c>
      <c r="B123">
        <v>24</v>
      </c>
      <c r="C123">
        <v>1.76</v>
      </c>
      <c r="D123">
        <v>5</v>
      </c>
      <c r="E123">
        <v>9</v>
      </c>
      <c r="F123">
        <f t="shared" si="1"/>
        <v>69</v>
      </c>
      <c r="G123">
        <v>181</v>
      </c>
      <c r="H123" t="s">
        <v>5</v>
      </c>
      <c r="I123" t="s">
        <v>120</v>
      </c>
      <c r="J123" t="s">
        <v>7</v>
      </c>
    </row>
    <row r="124" spans="1:10" x14ac:dyDescent="0.25">
      <c r="A124" t="s">
        <v>134</v>
      </c>
      <c r="B124">
        <v>33</v>
      </c>
      <c r="C124">
        <v>1.81</v>
      </c>
      <c r="D124">
        <v>5</v>
      </c>
      <c r="E124">
        <v>11</v>
      </c>
      <c r="F124">
        <f t="shared" si="1"/>
        <v>71</v>
      </c>
      <c r="G124">
        <v>203</v>
      </c>
      <c r="H124" t="s">
        <v>5</v>
      </c>
      <c r="I124" t="s">
        <v>120</v>
      </c>
      <c r="J124" t="s">
        <v>7</v>
      </c>
    </row>
    <row r="125" spans="1:10" x14ac:dyDescent="0.25">
      <c r="A125" t="s">
        <v>135</v>
      </c>
      <c r="B125">
        <v>26</v>
      </c>
      <c r="C125">
        <v>1.85</v>
      </c>
      <c r="D125">
        <v>6</v>
      </c>
      <c r="E125">
        <v>1</v>
      </c>
      <c r="F125">
        <f t="shared" si="1"/>
        <v>73</v>
      </c>
      <c r="G125">
        <v>183</v>
      </c>
      <c r="H125" t="s">
        <v>5</v>
      </c>
      <c r="I125" t="s">
        <v>120</v>
      </c>
      <c r="J125" t="s">
        <v>7</v>
      </c>
    </row>
    <row r="126" spans="1:10" x14ac:dyDescent="0.25">
      <c r="A126" t="s">
        <v>136</v>
      </c>
      <c r="B126">
        <v>26</v>
      </c>
      <c r="C126">
        <v>1.8</v>
      </c>
      <c r="D126">
        <v>5</v>
      </c>
      <c r="E126">
        <v>11</v>
      </c>
      <c r="F126">
        <f t="shared" si="1"/>
        <v>71</v>
      </c>
      <c r="G126">
        <v>179</v>
      </c>
      <c r="H126" t="s">
        <v>5</v>
      </c>
      <c r="I126" t="s">
        <v>120</v>
      </c>
      <c r="J126" t="s">
        <v>7</v>
      </c>
    </row>
    <row r="127" spans="1:10" x14ac:dyDescent="0.25">
      <c r="A127" t="s">
        <v>137</v>
      </c>
      <c r="B127">
        <v>20</v>
      </c>
      <c r="C127">
        <v>1.8</v>
      </c>
      <c r="D127">
        <v>5</v>
      </c>
      <c r="E127">
        <v>11</v>
      </c>
      <c r="F127">
        <f t="shared" si="1"/>
        <v>71</v>
      </c>
      <c r="G127">
        <v>198</v>
      </c>
      <c r="H127" t="s">
        <v>5</v>
      </c>
      <c r="I127" t="s">
        <v>120</v>
      </c>
      <c r="J127" t="s">
        <v>7</v>
      </c>
    </row>
    <row r="128" spans="1:10" x14ac:dyDescent="0.25">
      <c r="A128" t="s">
        <v>138</v>
      </c>
      <c r="B128">
        <v>24</v>
      </c>
      <c r="C128">
        <v>1.74</v>
      </c>
      <c r="D128">
        <v>5</v>
      </c>
      <c r="E128">
        <v>9</v>
      </c>
      <c r="F128">
        <f t="shared" si="1"/>
        <v>69</v>
      </c>
      <c r="G128">
        <v>146</v>
      </c>
      <c r="H128" t="s">
        <v>5</v>
      </c>
      <c r="I128" t="s">
        <v>120</v>
      </c>
      <c r="J128" t="s">
        <v>26</v>
      </c>
    </row>
    <row r="129" spans="1:10" x14ac:dyDescent="0.25">
      <c r="A129" t="s">
        <v>139</v>
      </c>
      <c r="B129">
        <v>22</v>
      </c>
      <c r="C129">
        <v>1.72</v>
      </c>
      <c r="D129">
        <v>5</v>
      </c>
      <c r="E129">
        <v>8</v>
      </c>
      <c r="F129">
        <f t="shared" si="1"/>
        <v>68</v>
      </c>
      <c r="G129">
        <v>137</v>
      </c>
      <c r="H129" t="s">
        <v>5</v>
      </c>
      <c r="I129" t="s">
        <v>120</v>
      </c>
      <c r="J129" t="s">
        <v>26</v>
      </c>
    </row>
    <row r="130" spans="1:10" x14ac:dyDescent="0.25">
      <c r="A130" t="s">
        <v>140</v>
      </c>
      <c r="B130">
        <v>26</v>
      </c>
      <c r="C130">
        <v>1.68</v>
      </c>
      <c r="D130">
        <v>5</v>
      </c>
      <c r="E130">
        <v>6</v>
      </c>
      <c r="F130">
        <f t="shared" si="1"/>
        <v>66</v>
      </c>
      <c r="G130">
        <v>132</v>
      </c>
      <c r="H130" t="s">
        <v>5</v>
      </c>
      <c r="I130" t="s">
        <v>120</v>
      </c>
      <c r="J130" t="s">
        <v>26</v>
      </c>
    </row>
    <row r="131" spans="1:10" x14ac:dyDescent="0.25">
      <c r="A131" t="s">
        <v>141</v>
      </c>
      <c r="B131">
        <v>25</v>
      </c>
      <c r="C131">
        <v>1.72</v>
      </c>
      <c r="D131">
        <v>5</v>
      </c>
      <c r="E131">
        <v>8</v>
      </c>
      <c r="F131">
        <f t="shared" ref="F131:F194" si="2">D131*12+E131</f>
        <v>68</v>
      </c>
      <c r="G131">
        <v>157</v>
      </c>
      <c r="H131" t="s">
        <v>5</v>
      </c>
      <c r="I131" t="s">
        <v>120</v>
      </c>
      <c r="J131" t="s">
        <v>26</v>
      </c>
    </row>
    <row r="132" spans="1:10" x14ac:dyDescent="0.25">
      <c r="A132" t="s">
        <v>142</v>
      </c>
      <c r="B132">
        <v>27</v>
      </c>
      <c r="C132">
        <v>1.62</v>
      </c>
      <c r="D132">
        <v>5</v>
      </c>
      <c r="E132">
        <v>4</v>
      </c>
      <c r="F132">
        <f t="shared" si="2"/>
        <v>64</v>
      </c>
      <c r="G132">
        <v>137</v>
      </c>
      <c r="H132" t="s">
        <v>5</v>
      </c>
      <c r="I132" t="s">
        <v>120</v>
      </c>
      <c r="J132" t="s">
        <v>26</v>
      </c>
    </row>
    <row r="133" spans="1:10" x14ac:dyDescent="0.25">
      <c r="A133" t="s">
        <v>143</v>
      </c>
      <c r="B133">
        <v>27</v>
      </c>
      <c r="C133">
        <v>1.67</v>
      </c>
      <c r="D133">
        <v>5</v>
      </c>
      <c r="E133">
        <v>6</v>
      </c>
      <c r="F133">
        <f t="shared" si="2"/>
        <v>66</v>
      </c>
      <c r="G133">
        <v>121</v>
      </c>
      <c r="H133" t="s">
        <v>5</v>
      </c>
      <c r="I133" t="s">
        <v>120</v>
      </c>
      <c r="J133" t="s">
        <v>26</v>
      </c>
    </row>
    <row r="134" spans="1:10" x14ac:dyDescent="0.25">
      <c r="A134" t="s">
        <v>144</v>
      </c>
      <c r="B134">
        <v>26</v>
      </c>
      <c r="C134">
        <v>1.76</v>
      </c>
      <c r="D134">
        <v>5</v>
      </c>
      <c r="E134">
        <v>9</v>
      </c>
      <c r="F134">
        <f t="shared" si="2"/>
        <v>69</v>
      </c>
      <c r="G134">
        <v>152</v>
      </c>
      <c r="H134" t="s">
        <v>5</v>
      </c>
      <c r="I134" t="s">
        <v>120</v>
      </c>
      <c r="J134" t="s">
        <v>26</v>
      </c>
    </row>
    <row r="135" spans="1:10" x14ac:dyDescent="0.25">
      <c r="A135" t="s">
        <v>145</v>
      </c>
      <c r="B135">
        <v>22</v>
      </c>
      <c r="C135">
        <v>1.69</v>
      </c>
      <c r="D135">
        <v>5</v>
      </c>
      <c r="E135">
        <v>7</v>
      </c>
      <c r="F135">
        <f t="shared" si="2"/>
        <v>67</v>
      </c>
      <c r="G135">
        <v>148</v>
      </c>
      <c r="H135" t="s">
        <v>5</v>
      </c>
      <c r="I135" t="s">
        <v>120</v>
      </c>
      <c r="J135" t="s">
        <v>26</v>
      </c>
    </row>
    <row r="136" spans="1:10" x14ac:dyDescent="0.25">
      <c r="A136" t="s">
        <v>146</v>
      </c>
      <c r="B136">
        <v>24</v>
      </c>
      <c r="C136">
        <v>1.82</v>
      </c>
      <c r="D136">
        <v>6</v>
      </c>
      <c r="E136">
        <v>0</v>
      </c>
      <c r="F136">
        <f t="shared" si="2"/>
        <v>72</v>
      </c>
      <c r="G136">
        <v>163</v>
      </c>
      <c r="H136" t="s">
        <v>5</v>
      </c>
      <c r="I136" t="s">
        <v>120</v>
      </c>
      <c r="J136" t="s">
        <v>26</v>
      </c>
    </row>
    <row r="137" spans="1:10" x14ac:dyDescent="0.25">
      <c r="A137" t="s">
        <v>147</v>
      </c>
      <c r="B137">
        <v>25</v>
      </c>
      <c r="C137">
        <v>1.73</v>
      </c>
      <c r="D137">
        <v>5</v>
      </c>
      <c r="E137">
        <v>8</v>
      </c>
      <c r="F137">
        <f t="shared" si="2"/>
        <v>68</v>
      </c>
      <c r="G137">
        <v>146</v>
      </c>
      <c r="H137" t="s">
        <v>5</v>
      </c>
      <c r="I137" t="s">
        <v>120</v>
      </c>
      <c r="J137" t="s">
        <v>26</v>
      </c>
    </row>
    <row r="138" spans="1:10" x14ac:dyDescent="0.25">
      <c r="A138" t="s">
        <v>148</v>
      </c>
      <c r="B138">
        <v>24</v>
      </c>
      <c r="C138">
        <v>1.87</v>
      </c>
      <c r="D138">
        <v>6</v>
      </c>
      <c r="E138">
        <v>2</v>
      </c>
      <c r="F138">
        <f t="shared" si="2"/>
        <v>74</v>
      </c>
      <c r="G138">
        <v>157</v>
      </c>
      <c r="H138" t="s">
        <v>5</v>
      </c>
      <c r="I138" t="s">
        <v>120</v>
      </c>
      <c r="J138" t="s">
        <v>26</v>
      </c>
    </row>
    <row r="139" spans="1:10" x14ac:dyDescent="0.25">
      <c r="A139" t="s">
        <v>149</v>
      </c>
      <c r="B139">
        <v>25</v>
      </c>
      <c r="C139">
        <v>1.62</v>
      </c>
      <c r="D139">
        <v>5</v>
      </c>
      <c r="E139">
        <v>4</v>
      </c>
      <c r="F139">
        <f t="shared" si="2"/>
        <v>64</v>
      </c>
      <c r="G139">
        <v>128</v>
      </c>
      <c r="H139" t="s">
        <v>5</v>
      </c>
      <c r="I139" t="s">
        <v>120</v>
      </c>
      <c r="J139" t="s">
        <v>26</v>
      </c>
    </row>
    <row r="140" spans="1:10" x14ac:dyDescent="0.25">
      <c r="A140" t="s">
        <v>150</v>
      </c>
      <c r="B140">
        <v>28</v>
      </c>
      <c r="C140">
        <v>1.63</v>
      </c>
      <c r="D140">
        <v>5</v>
      </c>
      <c r="E140">
        <v>4</v>
      </c>
      <c r="F140">
        <f t="shared" si="2"/>
        <v>64</v>
      </c>
      <c r="G140">
        <v>123</v>
      </c>
      <c r="H140" t="s">
        <v>5</v>
      </c>
      <c r="I140" t="s">
        <v>120</v>
      </c>
      <c r="J140" t="s">
        <v>26</v>
      </c>
    </row>
    <row r="141" spans="1:10" x14ac:dyDescent="0.25">
      <c r="A141" t="s">
        <v>151</v>
      </c>
      <c r="B141">
        <v>35</v>
      </c>
      <c r="C141">
        <v>1.65</v>
      </c>
      <c r="D141">
        <v>5</v>
      </c>
      <c r="E141">
        <v>5</v>
      </c>
      <c r="F141">
        <f t="shared" si="2"/>
        <v>65</v>
      </c>
      <c r="G141">
        <v>143</v>
      </c>
      <c r="H141" t="s">
        <v>5</v>
      </c>
      <c r="I141" t="s">
        <v>120</v>
      </c>
      <c r="J141" t="s">
        <v>26</v>
      </c>
    </row>
    <row r="142" spans="1:10" x14ac:dyDescent="0.25">
      <c r="A142" t="s">
        <v>152</v>
      </c>
      <c r="B142">
        <v>21</v>
      </c>
      <c r="C142">
        <v>1.63</v>
      </c>
      <c r="D142">
        <v>5</v>
      </c>
      <c r="E142">
        <v>4</v>
      </c>
      <c r="F142">
        <f t="shared" si="2"/>
        <v>64</v>
      </c>
      <c r="G142">
        <v>128</v>
      </c>
      <c r="H142" t="s">
        <v>5</v>
      </c>
      <c r="I142" t="s">
        <v>120</v>
      </c>
      <c r="J142" t="s">
        <v>26</v>
      </c>
    </row>
    <row r="143" spans="1:10" x14ac:dyDescent="0.25">
      <c r="A143" t="s">
        <v>153</v>
      </c>
      <c r="B143">
        <v>21</v>
      </c>
      <c r="C143">
        <v>1.75</v>
      </c>
      <c r="D143">
        <v>5</v>
      </c>
      <c r="E143">
        <v>9</v>
      </c>
      <c r="F143">
        <f t="shared" si="2"/>
        <v>69</v>
      </c>
      <c r="G143">
        <v>157</v>
      </c>
      <c r="H143" t="s">
        <v>5</v>
      </c>
      <c r="I143" t="s">
        <v>120</v>
      </c>
      <c r="J143" t="s">
        <v>26</v>
      </c>
    </row>
    <row r="144" spans="1:10" x14ac:dyDescent="0.25">
      <c r="A144" t="s">
        <v>154</v>
      </c>
      <c r="B144">
        <v>28</v>
      </c>
      <c r="C144">
        <v>1.65</v>
      </c>
      <c r="D144">
        <v>5</v>
      </c>
      <c r="E144">
        <v>5</v>
      </c>
      <c r="F144">
        <f t="shared" si="2"/>
        <v>65</v>
      </c>
      <c r="G144">
        <v>123</v>
      </c>
      <c r="H144" t="s">
        <v>5</v>
      </c>
      <c r="I144" t="s">
        <v>120</v>
      </c>
      <c r="J144" t="s">
        <v>26</v>
      </c>
    </row>
    <row r="145" spans="1:10" x14ac:dyDescent="0.25">
      <c r="A145" t="s">
        <v>155</v>
      </c>
      <c r="B145">
        <v>30</v>
      </c>
      <c r="C145">
        <v>1.74</v>
      </c>
      <c r="D145">
        <v>5</v>
      </c>
      <c r="E145">
        <v>9</v>
      </c>
      <c r="F145">
        <f t="shared" si="2"/>
        <v>69</v>
      </c>
      <c r="G145">
        <v>159</v>
      </c>
      <c r="H145" t="s">
        <v>5</v>
      </c>
      <c r="I145" t="s">
        <v>120</v>
      </c>
      <c r="J145" t="s">
        <v>26</v>
      </c>
    </row>
    <row r="146" spans="1:10" x14ac:dyDescent="0.25">
      <c r="A146" t="s">
        <v>156</v>
      </c>
      <c r="B146">
        <v>30</v>
      </c>
      <c r="C146">
        <v>1.79</v>
      </c>
      <c r="D146">
        <v>5</v>
      </c>
      <c r="E146">
        <v>10</v>
      </c>
      <c r="F146">
        <f t="shared" si="2"/>
        <v>70</v>
      </c>
      <c r="G146">
        <v>174</v>
      </c>
      <c r="H146" t="s">
        <v>5</v>
      </c>
      <c r="I146" t="s">
        <v>157</v>
      </c>
      <c r="J146" t="s">
        <v>7</v>
      </c>
    </row>
    <row r="147" spans="1:10" x14ac:dyDescent="0.25">
      <c r="A147" t="s">
        <v>158</v>
      </c>
      <c r="B147">
        <v>30</v>
      </c>
      <c r="C147">
        <v>1.83</v>
      </c>
      <c r="D147">
        <v>6</v>
      </c>
      <c r="E147">
        <v>0</v>
      </c>
      <c r="F147">
        <f t="shared" si="2"/>
        <v>72</v>
      </c>
      <c r="G147">
        <v>170</v>
      </c>
      <c r="H147" t="s">
        <v>5</v>
      </c>
      <c r="I147" t="s">
        <v>157</v>
      </c>
      <c r="J147" t="s">
        <v>7</v>
      </c>
    </row>
    <row r="148" spans="1:10" x14ac:dyDescent="0.25">
      <c r="A148" t="s">
        <v>159</v>
      </c>
      <c r="B148">
        <v>34</v>
      </c>
      <c r="C148">
        <v>1.86</v>
      </c>
      <c r="D148">
        <v>6</v>
      </c>
      <c r="E148">
        <v>1</v>
      </c>
      <c r="F148">
        <f t="shared" si="2"/>
        <v>73</v>
      </c>
      <c r="G148">
        <v>201</v>
      </c>
      <c r="H148" t="s">
        <v>5</v>
      </c>
      <c r="I148" t="s">
        <v>157</v>
      </c>
      <c r="J148" t="s">
        <v>7</v>
      </c>
    </row>
    <row r="149" spans="1:10" x14ac:dyDescent="0.25">
      <c r="A149" t="s">
        <v>160</v>
      </c>
      <c r="B149">
        <v>30</v>
      </c>
      <c r="C149">
        <v>1.74</v>
      </c>
      <c r="D149">
        <v>5</v>
      </c>
      <c r="E149">
        <v>9</v>
      </c>
      <c r="F149">
        <f t="shared" si="2"/>
        <v>69</v>
      </c>
      <c r="G149">
        <v>165</v>
      </c>
      <c r="H149" t="s">
        <v>5</v>
      </c>
      <c r="I149" t="s">
        <v>157</v>
      </c>
      <c r="J149" t="s">
        <v>7</v>
      </c>
    </row>
    <row r="150" spans="1:10" x14ac:dyDescent="0.25">
      <c r="A150" t="s">
        <v>161</v>
      </c>
      <c r="B150">
        <v>23</v>
      </c>
      <c r="C150">
        <v>1.75</v>
      </c>
      <c r="D150">
        <v>5</v>
      </c>
      <c r="E150">
        <v>9</v>
      </c>
      <c r="F150">
        <f t="shared" si="2"/>
        <v>69</v>
      </c>
      <c r="G150">
        <v>165</v>
      </c>
      <c r="H150" t="s">
        <v>5</v>
      </c>
      <c r="I150" t="s">
        <v>157</v>
      </c>
      <c r="J150" t="s">
        <v>7</v>
      </c>
    </row>
    <row r="151" spans="1:10" x14ac:dyDescent="0.25">
      <c r="A151" t="s">
        <v>162</v>
      </c>
      <c r="B151">
        <v>31</v>
      </c>
      <c r="C151">
        <v>1.78</v>
      </c>
      <c r="D151">
        <v>5</v>
      </c>
      <c r="E151">
        <v>10</v>
      </c>
      <c r="F151">
        <f t="shared" si="2"/>
        <v>70</v>
      </c>
      <c r="G151">
        <v>163</v>
      </c>
      <c r="H151" t="s">
        <v>5</v>
      </c>
      <c r="I151" t="s">
        <v>157</v>
      </c>
      <c r="J151" t="s">
        <v>7</v>
      </c>
    </row>
    <row r="152" spans="1:10" x14ac:dyDescent="0.25">
      <c r="A152" t="s">
        <v>163</v>
      </c>
      <c r="B152">
        <v>27</v>
      </c>
      <c r="C152">
        <v>1.73</v>
      </c>
      <c r="D152">
        <v>5</v>
      </c>
      <c r="E152">
        <v>8</v>
      </c>
      <c r="F152">
        <f t="shared" si="2"/>
        <v>68</v>
      </c>
      <c r="G152">
        <v>170</v>
      </c>
      <c r="H152" t="s">
        <v>5</v>
      </c>
      <c r="I152" t="s">
        <v>157</v>
      </c>
      <c r="J152" t="s">
        <v>7</v>
      </c>
    </row>
    <row r="153" spans="1:10" x14ac:dyDescent="0.25">
      <c r="A153" t="s">
        <v>164</v>
      </c>
      <c r="B153">
        <v>24</v>
      </c>
      <c r="C153">
        <v>1.82</v>
      </c>
      <c r="D153">
        <v>6</v>
      </c>
      <c r="E153">
        <v>0</v>
      </c>
      <c r="F153">
        <f t="shared" si="2"/>
        <v>72</v>
      </c>
      <c r="G153">
        <v>168</v>
      </c>
      <c r="H153" t="s">
        <v>5</v>
      </c>
      <c r="I153" t="s">
        <v>157</v>
      </c>
      <c r="J153" t="s">
        <v>7</v>
      </c>
    </row>
    <row r="154" spans="1:10" x14ac:dyDescent="0.25">
      <c r="A154" t="s">
        <v>165</v>
      </c>
      <c r="B154">
        <v>29</v>
      </c>
      <c r="C154">
        <v>1.8</v>
      </c>
      <c r="D154">
        <v>5</v>
      </c>
      <c r="E154">
        <v>11</v>
      </c>
      <c r="F154">
        <f t="shared" si="2"/>
        <v>71</v>
      </c>
      <c r="G154">
        <v>168</v>
      </c>
      <c r="H154" t="s">
        <v>5</v>
      </c>
      <c r="I154" t="s">
        <v>157</v>
      </c>
      <c r="J154" t="s">
        <v>7</v>
      </c>
    </row>
    <row r="155" spans="1:10" x14ac:dyDescent="0.25">
      <c r="A155" t="s">
        <v>166</v>
      </c>
      <c r="B155">
        <v>34</v>
      </c>
      <c r="C155">
        <v>1.76</v>
      </c>
      <c r="D155">
        <v>5</v>
      </c>
      <c r="E155">
        <v>9</v>
      </c>
      <c r="F155">
        <f t="shared" si="2"/>
        <v>69</v>
      </c>
      <c r="G155">
        <v>163</v>
      </c>
      <c r="H155" t="s">
        <v>5</v>
      </c>
      <c r="I155" t="s">
        <v>157</v>
      </c>
      <c r="J155" t="s">
        <v>7</v>
      </c>
    </row>
    <row r="156" spans="1:10" x14ac:dyDescent="0.25">
      <c r="A156" t="s">
        <v>167</v>
      </c>
      <c r="B156">
        <v>23</v>
      </c>
      <c r="C156">
        <v>1.77</v>
      </c>
      <c r="D156">
        <v>5</v>
      </c>
      <c r="E156">
        <v>10</v>
      </c>
      <c r="F156">
        <f t="shared" si="2"/>
        <v>70</v>
      </c>
      <c r="G156">
        <v>181</v>
      </c>
      <c r="H156" t="s">
        <v>5</v>
      </c>
      <c r="I156" t="s">
        <v>157</v>
      </c>
      <c r="J156" t="s">
        <v>7</v>
      </c>
    </row>
    <row r="157" spans="1:10" x14ac:dyDescent="0.25">
      <c r="A157" t="s">
        <v>168</v>
      </c>
      <c r="B157">
        <v>33</v>
      </c>
      <c r="C157">
        <v>1.77</v>
      </c>
      <c r="D157">
        <v>5</v>
      </c>
      <c r="E157">
        <v>10</v>
      </c>
      <c r="F157">
        <f t="shared" si="2"/>
        <v>70</v>
      </c>
      <c r="G157">
        <v>163</v>
      </c>
      <c r="H157" t="s">
        <v>5</v>
      </c>
      <c r="I157" t="s">
        <v>157</v>
      </c>
      <c r="J157" t="s">
        <v>7</v>
      </c>
    </row>
    <row r="158" spans="1:10" x14ac:dyDescent="0.25">
      <c r="A158" t="s">
        <v>169</v>
      </c>
      <c r="B158">
        <v>31</v>
      </c>
      <c r="C158">
        <v>1.78</v>
      </c>
      <c r="D158">
        <v>5</v>
      </c>
      <c r="E158">
        <v>10</v>
      </c>
      <c r="F158">
        <f t="shared" si="2"/>
        <v>70</v>
      </c>
      <c r="G158">
        <v>159</v>
      </c>
      <c r="H158" t="s">
        <v>5</v>
      </c>
      <c r="I158" t="s">
        <v>157</v>
      </c>
      <c r="J158" t="s">
        <v>7</v>
      </c>
    </row>
    <row r="159" spans="1:10" x14ac:dyDescent="0.25">
      <c r="A159" t="s">
        <v>170</v>
      </c>
      <c r="B159">
        <v>31</v>
      </c>
      <c r="C159">
        <v>1.88</v>
      </c>
      <c r="D159">
        <v>6</v>
      </c>
      <c r="E159">
        <v>2</v>
      </c>
      <c r="F159">
        <f t="shared" si="2"/>
        <v>74</v>
      </c>
      <c r="G159">
        <v>194</v>
      </c>
      <c r="H159" t="s">
        <v>5</v>
      </c>
      <c r="I159" t="s">
        <v>157</v>
      </c>
      <c r="J159" t="s">
        <v>7</v>
      </c>
    </row>
    <row r="160" spans="1:10" x14ac:dyDescent="0.25">
      <c r="A160" t="s">
        <v>171</v>
      </c>
      <c r="B160">
        <v>29</v>
      </c>
      <c r="C160">
        <v>1.72</v>
      </c>
      <c r="D160">
        <v>5</v>
      </c>
      <c r="E160">
        <v>8</v>
      </c>
      <c r="F160">
        <f t="shared" si="2"/>
        <v>68</v>
      </c>
      <c r="G160">
        <v>165</v>
      </c>
      <c r="H160" t="s">
        <v>5</v>
      </c>
      <c r="I160" t="s">
        <v>157</v>
      </c>
      <c r="J160" t="s">
        <v>7</v>
      </c>
    </row>
    <row r="161" spans="1:10" x14ac:dyDescent="0.25">
      <c r="A161" t="s">
        <v>172</v>
      </c>
      <c r="B161">
        <v>37</v>
      </c>
      <c r="C161">
        <v>1.8</v>
      </c>
      <c r="D161">
        <v>5</v>
      </c>
      <c r="E161">
        <v>11</v>
      </c>
      <c r="F161">
        <f t="shared" si="2"/>
        <v>71</v>
      </c>
      <c r="G161">
        <v>176</v>
      </c>
      <c r="H161" t="s">
        <v>5</v>
      </c>
      <c r="I161" t="s">
        <v>157</v>
      </c>
      <c r="J161" t="s">
        <v>7</v>
      </c>
    </row>
    <row r="162" spans="1:10" x14ac:dyDescent="0.25">
      <c r="A162" t="s">
        <v>173</v>
      </c>
      <c r="B162">
        <v>28</v>
      </c>
      <c r="C162">
        <v>1.74</v>
      </c>
      <c r="D162">
        <v>5</v>
      </c>
      <c r="E162">
        <v>9</v>
      </c>
      <c r="F162">
        <f t="shared" si="2"/>
        <v>69</v>
      </c>
      <c r="G162">
        <v>161</v>
      </c>
      <c r="H162" t="s">
        <v>5</v>
      </c>
      <c r="I162" t="s">
        <v>157</v>
      </c>
      <c r="J162" t="s">
        <v>7</v>
      </c>
    </row>
    <row r="163" spans="1:10" x14ac:dyDescent="0.25">
      <c r="A163" t="s">
        <v>174</v>
      </c>
      <c r="B163">
        <v>22</v>
      </c>
      <c r="C163">
        <v>1.86</v>
      </c>
      <c r="D163">
        <v>6</v>
      </c>
      <c r="E163">
        <v>1</v>
      </c>
      <c r="F163">
        <f t="shared" si="2"/>
        <v>73</v>
      </c>
      <c r="G163">
        <v>181</v>
      </c>
      <c r="H163" t="s">
        <v>5</v>
      </c>
      <c r="I163" t="s">
        <v>157</v>
      </c>
      <c r="J163" t="s">
        <v>7</v>
      </c>
    </row>
    <row r="164" spans="1:10" x14ac:dyDescent="0.25">
      <c r="A164" t="s">
        <v>175</v>
      </c>
      <c r="B164">
        <v>30</v>
      </c>
      <c r="C164">
        <v>1.64</v>
      </c>
      <c r="D164">
        <v>5</v>
      </c>
      <c r="E164">
        <v>5</v>
      </c>
      <c r="F164">
        <f t="shared" si="2"/>
        <v>65</v>
      </c>
      <c r="G164">
        <v>128</v>
      </c>
      <c r="H164" t="s">
        <v>5</v>
      </c>
      <c r="I164" t="s">
        <v>157</v>
      </c>
      <c r="J164" t="s">
        <v>26</v>
      </c>
    </row>
    <row r="165" spans="1:10" x14ac:dyDescent="0.25">
      <c r="A165" t="s">
        <v>176</v>
      </c>
      <c r="B165">
        <v>23</v>
      </c>
      <c r="C165">
        <v>1.65</v>
      </c>
      <c r="D165">
        <v>5</v>
      </c>
      <c r="E165">
        <v>5</v>
      </c>
      <c r="F165">
        <f t="shared" si="2"/>
        <v>65</v>
      </c>
      <c r="G165">
        <v>121</v>
      </c>
      <c r="H165" t="s">
        <v>5</v>
      </c>
      <c r="I165" t="s">
        <v>157</v>
      </c>
      <c r="J165" t="s">
        <v>26</v>
      </c>
    </row>
    <row r="166" spans="1:10" x14ac:dyDescent="0.25">
      <c r="A166" t="s">
        <v>177</v>
      </c>
      <c r="B166">
        <v>32</v>
      </c>
      <c r="C166">
        <v>1.71</v>
      </c>
      <c r="D166">
        <v>5</v>
      </c>
      <c r="E166">
        <v>7</v>
      </c>
      <c r="F166">
        <f t="shared" si="2"/>
        <v>67</v>
      </c>
      <c r="G166">
        <v>128</v>
      </c>
      <c r="H166" t="s">
        <v>5</v>
      </c>
      <c r="I166" t="s">
        <v>157</v>
      </c>
      <c r="J166" t="s">
        <v>26</v>
      </c>
    </row>
    <row r="167" spans="1:10" x14ac:dyDescent="0.25">
      <c r="A167" t="s">
        <v>178</v>
      </c>
      <c r="B167">
        <v>26</v>
      </c>
      <c r="C167">
        <v>1.63</v>
      </c>
      <c r="D167">
        <v>5</v>
      </c>
      <c r="E167">
        <v>4</v>
      </c>
      <c r="F167">
        <f t="shared" si="2"/>
        <v>64</v>
      </c>
      <c r="G167">
        <v>128</v>
      </c>
      <c r="H167" t="s">
        <v>5</v>
      </c>
      <c r="I167" t="s">
        <v>157</v>
      </c>
      <c r="J167" t="s">
        <v>26</v>
      </c>
    </row>
    <row r="168" spans="1:10" x14ac:dyDescent="0.25">
      <c r="A168" t="s">
        <v>179</v>
      </c>
      <c r="B168">
        <v>25</v>
      </c>
      <c r="C168">
        <v>1.58</v>
      </c>
      <c r="D168">
        <v>5</v>
      </c>
      <c r="E168">
        <v>2</v>
      </c>
      <c r="F168">
        <f t="shared" si="2"/>
        <v>62</v>
      </c>
      <c r="G168">
        <v>106</v>
      </c>
      <c r="H168" t="s">
        <v>5</v>
      </c>
      <c r="I168" t="s">
        <v>157</v>
      </c>
      <c r="J168" t="s">
        <v>26</v>
      </c>
    </row>
    <row r="169" spans="1:10" x14ac:dyDescent="0.25">
      <c r="A169" t="s">
        <v>180</v>
      </c>
      <c r="B169">
        <v>24</v>
      </c>
      <c r="C169">
        <v>1.65</v>
      </c>
      <c r="D169">
        <v>5</v>
      </c>
      <c r="E169">
        <v>5</v>
      </c>
      <c r="F169">
        <f t="shared" si="2"/>
        <v>65</v>
      </c>
      <c r="G169">
        <v>132</v>
      </c>
      <c r="H169" t="s">
        <v>5</v>
      </c>
      <c r="I169" t="s">
        <v>157</v>
      </c>
      <c r="J169" t="s">
        <v>26</v>
      </c>
    </row>
    <row r="170" spans="1:10" x14ac:dyDescent="0.25">
      <c r="A170" t="s">
        <v>181</v>
      </c>
      <c r="B170">
        <v>22</v>
      </c>
      <c r="C170">
        <v>1.65</v>
      </c>
      <c r="D170">
        <v>5</v>
      </c>
      <c r="E170">
        <v>5</v>
      </c>
      <c r="F170">
        <f t="shared" si="2"/>
        <v>65</v>
      </c>
      <c r="G170">
        <v>121</v>
      </c>
      <c r="H170" t="s">
        <v>5</v>
      </c>
      <c r="I170" t="s">
        <v>157</v>
      </c>
      <c r="J170" t="s">
        <v>26</v>
      </c>
    </row>
    <row r="171" spans="1:10" x14ac:dyDescent="0.25">
      <c r="A171" t="s">
        <v>182</v>
      </c>
      <c r="B171">
        <v>24</v>
      </c>
      <c r="C171">
        <v>1.65</v>
      </c>
      <c r="D171">
        <v>5</v>
      </c>
      <c r="E171">
        <v>5</v>
      </c>
      <c r="F171">
        <f t="shared" si="2"/>
        <v>65</v>
      </c>
      <c r="G171">
        <v>121</v>
      </c>
      <c r="H171" t="s">
        <v>5</v>
      </c>
      <c r="I171" t="s">
        <v>157</v>
      </c>
      <c r="J171" t="s">
        <v>26</v>
      </c>
    </row>
    <row r="172" spans="1:10" x14ac:dyDescent="0.25">
      <c r="A172" t="s">
        <v>183</v>
      </c>
      <c r="B172">
        <v>26</v>
      </c>
      <c r="C172">
        <v>1.69</v>
      </c>
      <c r="D172">
        <v>5</v>
      </c>
      <c r="E172">
        <v>7</v>
      </c>
      <c r="F172">
        <f t="shared" si="2"/>
        <v>67</v>
      </c>
      <c r="G172">
        <v>130</v>
      </c>
      <c r="H172" t="s">
        <v>5</v>
      </c>
      <c r="I172" t="s">
        <v>157</v>
      </c>
      <c r="J172" t="s">
        <v>26</v>
      </c>
    </row>
    <row r="173" spans="1:10" x14ac:dyDescent="0.25">
      <c r="A173" t="s">
        <v>184</v>
      </c>
      <c r="B173">
        <v>31</v>
      </c>
      <c r="C173">
        <v>1.71</v>
      </c>
      <c r="D173">
        <v>5</v>
      </c>
      <c r="E173">
        <v>7</v>
      </c>
      <c r="F173">
        <f t="shared" si="2"/>
        <v>67</v>
      </c>
      <c r="G173">
        <v>150</v>
      </c>
      <c r="H173" t="s">
        <v>5</v>
      </c>
      <c r="I173" t="s">
        <v>157</v>
      </c>
      <c r="J173" t="s">
        <v>26</v>
      </c>
    </row>
    <row r="174" spans="1:10" x14ac:dyDescent="0.25">
      <c r="A174" t="s">
        <v>185</v>
      </c>
      <c r="B174">
        <v>19</v>
      </c>
      <c r="C174">
        <v>1.62</v>
      </c>
      <c r="D174">
        <v>5</v>
      </c>
      <c r="E174">
        <v>4</v>
      </c>
      <c r="F174">
        <f t="shared" si="2"/>
        <v>64</v>
      </c>
      <c r="G174">
        <v>110</v>
      </c>
      <c r="H174" t="s">
        <v>5</v>
      </c>
      <c r="I174" t="s">
        <v>157</v>
      </c>
      <c r="J174" t="s">
        <v>26</v>
      </c>
    </row>
    <row r="175" spans="1:10" x14ac:dyDescent="0.25">
      <c r="A175" t="s">
        <v>186</v>
      </c>
      <c r="B175">
        <v>31</v>
      </c>
      <c r="C175">
        <v>1.63</v>
      </c>
      <c r="D175">
        <v>5</v>
      </c>
      <c r="E175">
        <v>4</v>
      </c>
      <c r="F175">
        <f t="shared" si="2"/>
        <v>64</v>
      </c>
      <c r="G175">
        <v>121</v>
      </c>
      <c r="H175" t="s">
        <v>5</v>
      </c>
      <c r="I175" t="s">
        <v>157</v>
      </c>
      <c r="J175" t="s">
        <v>26</v>
      </c>
    </row>
    <row r="176" spans="1:10" x14ac:dyDescent="0.25">
      <c r="A176" t="s">
        <v>187</v>
      </c>
      <c r="B176">
        <v>24</v>
      </c>
      <c r="C176">
        <v>1.6</v>
      </c>
      <c r="D176">
        <v>5</v>
      </c>
      <c r="E176">
        <v>3</v>
      </c>
      <c r="F176">
        <f t="shared" si="2"/>
        <v>63</v>
      </c>
      <c r="G176">
        <v>110</v>
      </c>
      <c r="H176" t="s">
        <v>5</v>
      </c>
      <c r="I176" t="s">
        <v>157</v>
      </c>
      <c r="J176" t="s">
        <v>26</v>
      </c>
    </row>
    <row r="177" spans="1:10" x14ac:dyDescent="0.25">
      <c r="A177" t="s">
        <v>188</v>
      </c>
      <c r="B177">
        <v>28</v>
      </c>
      <c r="C177">
        <v>1.57</v>
      </c>
      <c r="D177">
        <v>5</v>
      </c>
      <c r="E177">
        <v>2</v>
      </c>
      <c r="F177">
        <f t="shared" si="2"/>
        <v>62</v>
      </c>
      <c r="G177">
        <v>119</v>
      </c>
      <c r="H177" t="s">
        <v>5</v>
      </c>
      <c r="I177" t="s">
        <v>157</v>
      </c>
      <c r="J177" t="s">
        <v>26</v>
      </c>
    </row>
    <row r="178" spans="1:10" x14ac:dyDescent="0.25">
      <c r="A178" t="s">
        <v>189</v>
      </c>
      <c r="B178">
        <v>30</v>
      </c>
      <c r="C178">
        <v>1.77</v>
      </c>
      <c r="D178">
        <v>5</v>
      </c>
      <c r="E178">
        <v>10</v>
      </c>
      <c r="F178">
        <f t="shared" si="2"/>
        <v>70</v>
      </c>
      <c r="G178">
        <v>159</v>
      </c>
      <c r="H178" t="s">
        <v>5</v>
      </c>
      <c r="I178" t="s">
        <v>157</v>
      </c>
      <c r="J178" t="s">
        <v>26</v>
      </c>
    </row>
    <row r="179" spans="1:10" x14ac:dyDescent="0.25">
      <c r="A179" t="s">
        <v>190</v>
      </c>
      <c r="B179">
        <v>28</v>
      </c>
      <c r="C179">
        <v>1.75</v>
      </c>
      <c r="D179">
        <v>5</v>
      </c>
      <c r="E179">
        <v>9</v>
      </c>
      <c r="F179">
        <f t="shared" si="2"/>
        <v>69</v>
      </c>
      <c r="G179">
        <v>154</v>
      </c>
      <c r="H179" t="s">
        <v>5</v>
      </c>
      <c r="I179" t="s">
        <v>157</v>
      </c>
      <c r="J179" t="s">
        <v>26</v>
      </c>
    </row>
    <row r="180" spans="1:10" x14ac:dyDescent="0.25">
      <c r="A180" t="s">
        <v>191</v>
      </c>
      <c r="B180">
        <v>21</v>
      </c>
      <c r="C180">
        <v>1.58</v>
      </c>
      <c r="D180">
        <v>5</v>
      </c>
      <c r="E180">
        <v>2</v>
      </c>
      <c r="F180">
        <f t="shared" si="2"/>
        <v>62</v>
      </c>
      <c r="G180">
        <v>128</v>
      </c>
      <c r="H180" t="s">
        <v>5</v>
      </c>
      <c r="I180" t="s">
        <v>157</v>
      </c>
      <c r="J180" t="s">
        <v>26</v>
      </c>
    </row>
    <row r="181" spans="1:10" x14ac:dyDescent="0.25">
      <c r="A181" t="s">
        <v>192</v>
      </c>
      <c r="B181">
        <v>19</v>
      </c>
      <c r="C181">
        <v>1.6</v>
      </c>
      <c r="D181">
        <v>5</v>
      </c>
      <c r="E181">
        <v>3</v>
      </c>
      <c r="F181">
        <f t="shared" si="2"/>
        <v>63</v>
      </c>
      <c r="G181">
        <v>126</v>
      </c>
      <c r="H181" t="s">
        <v>5</v>
      </c>
      <c r="I181" t="s">
        <v>157</v>
      </c>
      <c r="J181" t="s">
        <v>26</v>
      </c>
    </row>
    <row r="182" spans="1:10" x14ac:dyDescent="0.25">
      <c r="A182" t="s">
        <v>193</v>
      </c>
      <c r="B182">
        <v>24</v>
      </c>
      <c r="C182">
        <v>1.63</v>
      </c>
      <c r="D182">
        <v>5</v>
      </c>
      <c r="E182">
        <v>4</v>
      </c>
      <c r="F182">
        <f t="shared" si="2"/>
        <v>64</v>
      </c>
      <c r="G182">
        <v>130</v>
      </c>
      <c r="H182" t="s">
        <v>5</v>
      </c>
      <c r="I182" t="s">
        <v>194</v>
      </c>
      <c r="J182" t="s">
        <v>26</v>
      </c>
    </row>
    <row r="183" spans="1:10" x14ac:dyDescent="0.25">
      <c r="A183" t="s">
        <v>195</v>
      </c>
      <c r="B183">
        <v>25</v>
      </c>
      <c r="C183">
        <v>1.66</v>
      </c>
      <c r="D183">
        <v>5</v>
      </c>
      <c r="E183">
        <v>5</v>
      </c>
      <c r="F183">
        <f t="shared" si="2"/>
        <v>65</v>
      </c>
      <c r="G183">
        <v>139</v>
      </c>
      <c r="H183" t="s">
        <v>5</v>
      </c>
      <c r="I183" t="s">
        <v>194</v>
      </c>
      <c r="J183" t="s">
        <v>26</v>
      </c>
    </row>
    <row r="184" spans="1:10" x14ac:dyDescent="0.25">
      <c r="A184" t="s">
        <v>196</v>
      </c>
      <c r="B184">
        <v>21</v>
      </c>
      <c r="C184">
        <v>1.68</v>
      </c>
      <c r="D184">
        <v>5</v>
      </c>
      <c r="E184">
        <v>6</v>
      </c>
      <c r="F184">
        <f t="shared" si="2"/>
        <v>66</v>
      </c>
      <c r="G184">
        <v>139</v>
      </c>
      <c r="H184" t="s">
        <v>5</v>
      </c>
      <c r="I184" t="s">
        <v>194</v>
      </c>
      <c r="J184" t="s">
        <v>26</v>
      </c>
    </row>
    <row r="185" spans="1:10" x14ac:dyDescent="0.25">
      <c r="A185" t="s">
        <v>197</v>
      </c>
      <c r="B185">
        <v>22</v>
      </c>
      <c r="C185">
        <v>1.66</v>
      </c>
      <c r="D185">
        <v>5</v>
      </c>
      <c r="E185">
        <v>5</v>
      </c>
      <c r="F185">
        <f t="shared" si="2"/>
        <v>65</v>
      </c>
      <c r="G185">
        <v>139</v>
      </c>
      <c r="H185" t="s">
        <v>5</v>
      </c>
      <c r="I185" t="s">
        <v>194</v>
      </c>
      <c r="J185" t="s">
        <v>26</v>
      </c>
    </row>
    <row r="186" spans="1:10" x14ac:dyDescent="0.25">
      <c r="A186" t="s">
        <v>198</v>
      </c>
      <c r="B186">
        <v>26</v>
      </c>
      <c r="C186">
        <v>1.67</v>
      </c>
      <c r="D186">
        <v>5</v>
      </c>
      <c r="E186">
        <v>6</v>
      </c>
      <c r="F186">
        <f t="shared" si="2"/>
        <v>66</v>
      </c>
      <c r="G186">
        <v>126</v>
      </c>
      <c r="H186" t="s">
        <v>5</v>
      </c>
      <c r="I186" t="s">
        <v>194</v>
      </c>
      <c r="J186" t="s">
        <v>26</v>
      </c>
    </row>
    <row r="187" spans="1:10" x14ac:dyDescent="0.25">
      <c r="A187" t="s">
        <v>199</v>
      </c>
      <c r="B187">
        <v>24</v>
      </c>
      <c r="C187">
        <v>1.7</v>
      </c>
      <c r="D187">
        <v>5</v>
      </c>
      <c r="E187">
        <v>7</v>
      </c>
      <c r="F187">
        <f t="shared" si="2"/>
        <v>67</v>
      </c>
      <c r="G187">
        <v>157</v>
      </c>
      <c r="H187" t="s">
        <v>5</v>
      </c>
      <c r="I187" t="s">
        <v>194</v>
      </c>
      <c r="J187" t="s">
        <v>26</v>
      </c>
    </row>
    <row r="188" spans="1:10" x14ac:dyDescent="0.25">
      <c r="A188" t="s">
        <v>200</v>
      </c>
      <c r="B188">
        <v>27</v>
      </c>
      <c r="C188">
        <v>1.67</v>
      </c>
      <c r="D188">
        <v>5</v>
      </c>
      <c r="E188">
        <v>6</v>
      </c>
      <c r="F188">
        <f t="shared" si="2"/>
        <v>66</v>
      </c>
      <c r="G188">
        <v>130</v>
      </c>
      <c r="H188" t="s">
        <v>5</v>
      </c>
      <c r="I188" t="s">
        <v>194</v>
      </c>
      <c r="J188" t="s">
        <v>26</v>
      </c>
    </row>
    <row r="189" spans="1:10" x14ac:dyDescent="0.25">
      <c r="A189" t="s">
        <v>201</v>
      </c>
      <c r="B189">
        <v>20</v>
      </c>
      <c r="C189">
        <v>1.68</v>
      </c>
      <c r="D189">
        <v>5</v>
      </c>
      <c r="E189">
        <v>6</v>
      </c>
      <c r="F189">
        <f t="shared" si="2"/>
        <v>66</v>
      </c>
      <c r="G189">
        <v>134</v>
      </c>
      <c r="H189" t="s">
        <v>5</v>
      </c>
      <c r="I189" t="s">
        <v>194</v>
      </c>
      <c r="J189" t="s">
        <v>26</v>
      </c>
    </row>
    <row r="190" spans="1:10" x14ac:dyDescent="0.25">
      <c r="A190" t="s">
        <v>202</v>
      </c>
      <c r="B190">
        <v>24</v>
      </c>
      <c r="C190">
        <v>1.66</v>
      </c>
      <c r="D190">
        <v>5</v>
      </c>
      <c r="E190">
        <v>5</v>
      </c>
      <c r="F190">
        <f t="shared" si="2"/>
        <v>65</v>
      </c>
      <c r="G190">
        <v>121</v>
      </c>
      <c r="H190" t="s">
        <v>5</v>
      </c>
      <c r="I190" t="s">
        <v>194</v>
      </c>
      <c r="J190" t="s">
        <v>26</v>
      </c>
    </row>
    <row r="191" spans="1:10" x14ac:dyDescent="0.25">
      <c r="A191" t="s">
        <v>203</v>
      </c>
      <c r="B191">
        <v>27</v>
      </c>
      <c r="C191">
        <v>1.74</v>
      </c>
      <c r="D191">
        <v>5</v>
      </c>
      <c r="E191">
        <v>9</v>
      </c>
      <c r="F191">
        <f t="shared" si="2"/>
        <v>69</v>
      </c>
      <c r="G191">
        <v>150</v>
      </c>
      <c r="H191" t="s">
        <v>5</v>
      </c>
      <c r="I191" t="s">
        <v>194</v>
      </c>
      <c r="J191" t="s">
        <v>26</v>
      </c>
    </row>
    <row r="192" spans="1:10" x14ac:dyDescent="0.25">
      <c r="A192" t="s">
        <v>204</v>
      </c>
      <c r="B192">
        <v>19</v>
      </c>
      <c r="C192">
        <v>1.63</v>
      </c>
      <c r="D192">
        <v>5</v>
      </c>
      <c r="E192">
        <v>4</v>
      </c>
      <c r="F192">
        <f t="shared" si="2"/>
        <v>64</v>
      </c>
      <c r="G192">
        <v>128</v>
      </c>
      <c r="H192" t="s">
        <v>5</v>
      </c>
      <c r="I192" t="s">
        <v>194</v>
      </c>
      <c r="J192" t="s">
        <v>26</v>
      </c>
    </row>
    <row r="193" spans="1:10" x14ac:dyDescent="0.25">
      <c r="A193" t="s">
        <v>205</v>
      </c>
      <c r="B193">
        <v>28</v>
      </c>
      <c r="C193">
        <v>1.75</v>
      </c>
      <c r="D193">
        <v>5</v>
      </c>
      <c r="E193">
        <v>9</v>
      </c>
      <c r="F193">
        <f t="shared" si="2"/>
        <v>69</v>
      </c>
      <c r="G193">
        <v>132</v>
      </c>
      <c r="H193" t="s">
        <v>5</v>
      </c>
      <c r="I193" t="s">
        <v>194</v>
      </c>
      <c r="J193" t="s">
        <v>26</v>
      </c>
    </row>
    <row r="194" spans="1:10" x14ac:dyDescent="0.25">
      <c r="A194" t="s">
        <v>206</v>
      </c>
      <c r="B194">
        <v>29</v>
      </c>
      <c r="C194">
        <v>1.68</v>
      </c>
      <c r="D194">
        <v>5</v>
      </c>
      <c r="E194">
        <v>6</v>
      </c>
      <c r="F194">
        <f t="shared" si="2"/>
        <v>66</v>
      </c>
      <c r="G194">
        <v>139</v>
      </c>
      <c r="H194" t="s">
        <v>5</v>
      </c>
      <c r="I194" t="s">
        <v>194</v>
      </c>
      <c r="J194" t="s">
        <v>26</v>
      </c>
    </row>
    <row r="195" spans="1:10" x14ac:dyDescent="0.25">
      <c r="A195" t="s">
        <v>207</v>
      </c>
      <c r="B195">
        <v>22</v>
      </c>
      <c r="C195">
        <v>1.71</v>
      </c>
      <c r="D195">
        <v>5</v>
      </c>
      <c r="E195">
        <v>7</v>
      </c>
      <c r="F195">
        <f t="shared" ref="F195:F258" si="3">D195*12+E195</f>
        <v>67</v>
      </c>
      <c r="G195">
        <v>143</v>
      </c>
      <c r="H195" t="s">
        <v>5</v>
      </c>
      <c r="I195" t="s">
        <v>194</v>
      </c>
      <c r="J195" t="s">
        <v>26</v>
      </c>
    </row>
    <row r="196" spans="1:10" x14ac:dyDescent="0.25">
      <c r="A196" t="s">
        <v>208</v>
      </c>
      <c r="B196">
        <v>23</v>
      </c>
      <c r="C196">
        <v>1.62</v>
      </c>
      <c r="D196">
        <v>5</v>
      </c>
      <c r="E196">
        <v>4</v>
      </c>
      <c r="F196">
        <f t="shared" si="3"/>
        <v>64</v>
      </c>
      <c r="G196">
        <v>112</v>
      </c>
      <c r="H196" t="s">
        <v>5</v>
      </c>
      <c r="I196" t="s">
        <v>194</v>
      </c>
      <c r="J196" t="s">
        <v>26</v>
      </c>
    </row>
    <row r="197" spans="1:10" x14ac:dyDescent="0.25">
      <c r="A197" t="s">
        <v>209</v>
      </c>
      <c r="B197">
        <v>24</v>
      </c>
      <c r="C197">
        <v>1.67</v>
      </c>
      <c r="D197">
        <v>5</v>
      </c>
      <c r="E197">
        <v>6</v>
      </c>
      <c r="F197">
        <f t="shared" si="3"/>
        <v>66</v>
      </c>
      <c r="G197">
        <v>126</v>
      </c>
      <c r="H197" t="s">
        <v>5</v>
      </c>
      <c r="I197" t="s">
        <v>194</v>
      </c>
      <c r="J197" t="s">
        <v>26</v>
      </c>
    </row>
    <row r="198" spans="1:10" x14ac:dyDescent="0.25">
      <c r="A198" t="s">
        <v>210</v>
      </c>
      <c r="B198">
        <v>22</v>
      </c>
      <c r="C198">
        <v>1.66</v>
      </c>
      <c r="D198">
        <v>5</v>
      </c>
      <c r="E198">
        <v>5</v>
      </c>
      <c r="F198">
        <f t="shared" si="3"/>
        <v>65</v>
      </c>
      <c r="G198">
        <v>130</v>
      </c>
      <c r="H198" t="s">
        <v>5</v>
      </c>
      <c r="I198" t="s">
        <v>194</v>
      </c>
      <c r="J198" t="s">
        <v>26</v>
      </c>
    </row>
    <row r="199" spans="1:10" x14ac:dyDescent="0.25">
      <c r="A199" t="s">
        <v>211</v>
      </c>
      <c r="B199">
        <v>30</v>
      </c>
      <c r="C199">
        <v>1.74</v>
      </c>
      <c r="D199">
        <v>5</v>
      </c>
      <c r="E199">
        <v>9</v>
      </c>
      <c r="F199">
        <f t="shared" si="3"/>
        <v>69</v>
      </c>
      <c r="G199">
        <v>152</v>
      </c>
      <c r="H199" t="s">
        <v>5</v>
      </c>
      <c r="I199" t="s">
        <v>194</v>
      </c>
      <c r="J199" t="s">
        <v>26</v>
      </c>
    </row>
    <row r="200" spans="1:10" x14ac:dyDescent="0.25">
      <c r="A200" t="s">
        <v>212</v>
      </c>
      <c r="B200">
        <v>29</v>
      </c>
      <c r="C200">
        <v>1.86</v>
      </c>
      <c r="D200">
        <v>6</v>
      </c>
      <c r="E200">
        <v>1</v>
      </c>
      <c r="F200">
        <f t="shared" si="3"/>
        <v>73</v>
      </c>
      <c r="G200">
        <v>183</v>
      </c>
      <c r="H200" t="s">
        <v>5</v>
      </c>
      <c r="I200" t="s">
        <v>213</v>
      </c>
      <c r="J200" t="s">
        <v>7</v>
      </c>
    </row>
    <row r="201" spans="1:10" x14ac:dyDescent="0.25">
      <c r="A201" t="s">
        <v>214</v>
      </c>
      <c r="B201">
        <v>30</v>
      </c>
      <c r="C201">
        <v>1.83</v>
      </c>
      <c r="D201">
        <v>6</v>
      </c>
      <c r="E201">
        <v>0</v>
      </c>
      <c r="F201">
        <f t="shared" si="3"/>
        <v>72</v>
      </c>
      <c r="G201">
        <v>172</v>
      </c>
      <c r="H201" t="s">
        <v>5</v>
      </c>
      <c r="I201" t="s">
        <v>213</v>
      </c>
      <c r="J201" t="s">
        <v>7</v>
      </c>
    </row>
    <row r="202" spans="1:10" x14ac:dyDescent="0.25">
      <c r="A202" t="s">
        <v>215</v>
      </c>
      <c r="B202">
        <v>24</v>
      </c>
      <c r="C202">
        <v>1.85</v>
      </c>
      <c r="D202">
        <v>6</v>
      </c>
      <c r="E202">
        <v>1</v>
      </c>
      <c r="F202">
        <f t="shared" si="3"/>
        <v>73</v>
      </c>
      <c r="G202">
        <v>163</v>
      </c>
      <c r="H202" t="s">
        <v>5</v>
      </c>
      <c r="I202" t="s">
        <v>213</v>
      </c>
      <c r="J202" t="s">
        <v>7</v>
      </c>
    </row>
    <row r="203" spans="1:10" x14ac:dyDescent="0.25">
      <c r="A203" t="s">
        <v>216</v>
      </c>
      <c r="B203">
        <v>31</v>
      </c>
      <c r="C203">
        <v>1.9</v>
      </c>
      <c r="D203">
        <v>6</v>
      </c>
      <c r="E203">
        <v>3</v>
      </c>
      <c r="F203">
        <f t="shared" si="3"/>
        <v>75</v>
      </c>
      <c r="G203">
        <v>196</v>
      </c>
      <c r="H203" t="s">
        <v>5</v>
      </c>
      <c r="I203" t="s">
        <v>213</v>
      </c>
      <c r="J203" t="s">
        <v>7</v>
      </c>
    </row>
    <row r="204" spans="1:10" x14ac:dyDescent="0.25">
      <c r="A204" t="s">
        <v>217</v>
      </c>
      <c r="B204">
        <v>23</v>
      </c>
      <c r="C204">
        <v>1.77</v>
      </c>
      <c r="D204">
        <v>5</v>
      </c>
      <c r="E204">
        <v>10</v>
      </c>
      <c r="F204">
        <f t="shared" si="3"/>
        <v>70</v>
      </c>
      <c r="G204">
        <v>163</v>
      </c>
      <c r="H204" t="s">
        <v>5</v>
      </c>
      <c r="I204" t="s">
        <v>213</v>
      </c>
      <c r="J204" t="s">
        <v>7</v>
      </c>
    </row>
    <row r="205" spans="1:10" x14ac:dyDescent="0.25">
      <c r="A205" t="s">
        <v>218</v>
      </c>
      <c r="B205">
        <v>21</v>
      </c>
      <c r="C205">
        <v>1.85</v>
      </c>
      <c r="D205">
        <v>6</v>
      </c>
      <c r="E205">
        <v>1</v>
      </c>
      <c r="F205">
        <f t="shared" si="3"/>
        <v>73</v>
      </c>
      <c r="G205">
        <v>187</v>
      </c>
      <c r="H205" t="s">
        <v>5</v>
      </c>
      <c r="I205" t="s">
        <v>213</v>
      </c>
      <c r="J205" t="s">
        <v>7</v>
      </c>
    </row>
    <row r="206" spans="1:10" x14ac:dyDescent="0.25">
      <c r="A206" t="s">
        <v>219</v>
      </c>
      <c r="B206">
        <v>27</v>
      </c>
      <c r="C206">
        <v>1.84</v>
      </c>
      <c r="D206">
        <v>6</v>
      </c>
      <c r="E206">
        <v>0</v>
      </c>
      <c r="F206">
        <f t="shared" si="3"/>
        <v>72</v>
      </c>
      <c r="G206">
        <v>183</v>
      </c>
      <c r="H206" t="s">
        <v>5</v>
      </c>
      <c r="I206" t="s">
        <v>213</v>
      </c>
      <c r="J206" t="s">
        <v>7</v>
      </c>
    </row>
    <row r="207" spans="1:10" x14ac:dyDescent="0.25">
      <c r="A207" t="s">
        <v>220</v>
      </c>
      <c r="B207">
        <v>28</v>
      </c>
      <c r="C207">
        <v>1.83</v>
      </c>
      <c r="D207">
        <v>6</v>
      </c>
      <c r="E207">
        <v>0</v>
      </c>
      <c r="F207">
        <f t="shared" si="3"/>
        <v>72</v>
      </c>
      <c r="G207">
        <v>179</v>
      </c>
      <c r="H207" t="s">
        <v>5</v>
      </c>
      <c r="I207" t="s">
        <v>213</v>
      </c>
      <c r="J207" t="s">
        <v>7</v>
      </c>
    </row>
    <row r="208" spans="1:10" x14ac:dyDescent="0.25">
      <c r="A208" t="s">
        <v>221</v>
      </c>
      <c r="B208">
        <v>19</v>
      </c>
      <c r="C208">
        <v>1.8</v>
      </c>
      <c r="D208">
        <v>5</v>
      </c>
      <c r="E208">
        <v>11</v>
      </c>
      <c r="F208">
        <f t="shared" si="3"/>
        <v>71</v>
      </c>
      <c r="G208">
        <v>168</v>
      </c>
      <c r="H208" t="s">
        <v>5</v>
      </c>
      <c r="I208" t="s">
        <v>213</v>
      </c>
      <c r="J208" t="s">
        <v>7</v>
      </c>
    </row>
    <row r="209" spans="1:10" x14ac:dyDescent="0.25">
      <c r="A209" t="s">
        <v>222</v>
      </c>
      <c r="B209">
        <v>29</v>
      </c>
      <c r="C209">
        <v>1.93</v>
      </c>
      <c r="D209">
        <v>6</v>
      </c>
      <c r="E209">
        <v>4</v>
      </c>
      <c r="F209">
        <f t="shared" si="3"/>
        <v>76</v>
      </c>
      <c r="G209">
        <v>209</v>
      </c>
      <c r="H209" t="s">
        <v>5</v>
      </c>
      <c r="I209" t="s">
        <v>213</v>
      </c>
      <c r="J209" t="s">
        <v>7</v>
      </c>
    </row>
    <row r="210" spans="1:10" x14ac:dyDescent="0.25">
      <c r="A210" t="s">
        <v>223</v>
      </c>
      <c r="B210">
        <v>32</v>
      </c>
      <c r="C210">
        <v>1.81</v>
      </c>
      <c r="D210">
        <v>5</v>
      </c>
      <c r="E210">
        <v>11</v>
      </c>
      <c r="F210">
        <f t="shared" si="3"/>
        <v>71</v>
      </c>
      <c r="G210">
        <v>168</v>
      </c>
      <c r="H210" t="s">
        <v>5</v>
      </c>
      <c r="I210" t="s">
        <v>213</v>
      </c>
      <c r="J210" t="s">
        <v>7</v>
      </c>
    </row>
    <row r="211" spans="1:10" x14ac:dyDescent="0.25">
      <c r="A211" t="s">
        <v>224</v>
      </c>
      <c r="B211">
        <v>24</v>
      </c>
      <c r="C211">
        <v>1.87</v>
      </c>
      <c r="D211">
        <v>6</v>
      </c>
      <c r="E211">
        <v>2</v>
      </c>
      <c r="F211">
        <f t="shared" si="3"/>
        <v>74</v>
      </c>
      <c r="G211">
        <v>176</v>
      </c>
      <c r="H211" t="s">
        <v>5</v>
      </c>
      <c r="I211" t="s">
        <v>213</v>
      </c>
      <c r="J211" t="s">
        <v>7</v>
      </c>
    </row>
    <row r="212" spans="1:10" x14ac:dyDescent="0.25">
      <c r="A212" t="s">
        <v>225</v>
      </c>
      <c r="B212">
        <v>21</v>
      </c>
      <c r="C212">
        <v>1.86</v>
      </c>
      <c r="D212">
        <v>6</v>
      </c>
      <c r="E212">
        <v>1</v>
      </c>
      <c r="F212">
        <f t="shared" si="3"/>
        <v>73</v>
      </c>
      <c r="G212">
        <v>192</v>
      </c>
      <c r="H212" t="s">
        <v>5</v>
      </c>
      <c r="I212" t="s">
        <v>213</v>
      </c>
      <c r="J212" t="s">
        <v>7</v>
      </c>
    </row>
    <row r="213" spans="1:10" x14ac:dyDescent="0.25">
      <c r="A213" t="s">
        <v>226</v>
      </c>
      <c r="B213">
        <v>22</v>
      </c>
      <c r="C213">
        <v>1.8</v>
      </c>
      <c r="D213">
        <v>5</v>
      </c>
      <c r="E213">
        <v>11</v>
      </c>
      <c r="F213">
        <f t="shared" si="3"/>
        <v>71</v>
      </c>
      <c r="G213">
        <v>170</v>
      </c>
      <c r="H213" t="s">
        <v>5</v>
      </c>
      <c r="I213" t="s">
        <v>213</v>
      </c>
      <c r="J213" t="s">
        <v>7</v>
      </c>
    </row>
    <row r="214" spans="1:10" x14ac:dyDescent="0.25">
      <c r="A214" t="s">
        <v>227</v>
      </c>
      <c r="B214">
        <v>20</v>
      </c>
      <c r="C214">
        <v>1.8</v>
      </c>
      <c r="D214">
        <v>5</v>
      </c>
      <c r="E214">
        <v>11</v>
      </c>
      <c r="F214">
        <f t="shared" si="3"/>
        <v>71</v>
      </c>
      <c r="G214">
        <v>168</v>
      </c>
      <c r="H214" t="s">
        <v>5</v>
      </c>
      <c r="I214" t="s">
        <v>213</v>
      </c>
      <c r="J214" t="s">
        <v>7</v>
      </c>
    </row>
    <row r="215" spans="1:10" x14ac:dyDescent="0.25">
      <c r="A215" t="s">
        <v>228</v>
      </c>
      <c r="B215">
        <v>21</v>
      </c>
      <c r="C215">
        <v>1.85</v>
      </c>
      <c r="D215">
        <v>6</v>
      </c>
      <c r="E215">
        <v>1</v>
      </c>
      <c r="F215">
        <f t="shared" si="3"/>
        <v>73</v>
      </c>
      <c r="G215">
        <v>170</v>
      </c>
      <c r="H215" t="s">
        <v>5</v>
      </c>
      <c r="I215" t="s">
        <v>213</v>
      </c>
      <c r="J215" t="s">
        <v>7</v>
      </c>
    </row>
    <row r="216" spans="1:10" x14ac:dyDescent="0.25">
      <c r="A216" t="s">
        <v>229</v>
      </c>
      <c r="B216">
        <v>29</v>
      </c>
      <c r="C216">
        <v>1.92</v>
      </c>
      <c r="D216">
        <v>6</v>
      </c>
      <c r="E216">
        <v>4</v>
      </c>
      <c r="F216">
        <f t="shared" si="3"/>
        <v>76</v>
      </c>
      <c r="G216">
        <v>194</v>
      </c>
      <c r="H216" t="s">
        <v>5</v>
      </c>
      <c r="I216" t="s">
        <v>213</v>
      </c>
      <c r="J216" t="s">
        <v>7</v>
      </c>
    </row>
    <row r="217" spans="1:10" x14ac:dyDescent="0.25">
      <c r="A217" t="s">
        <v>230</v>
      </c>
      <c r="B217">
        <v>29</v>
      </c>
      <c r="C217">
        <v>1.75</v>
      </c>
      <c r="D217">
        <v>5</v>
      </c>
      <c r="E217">
        <v>9</v>
      </c>
      <c r="F217">
        <f t="shared" si="3"/>
        <v>69</v>
      </c>
      <c r="G217">
        <v>141</v>
      </c>
      <c r="H217" t="s">
        <v>5</v>
      </c>
      <c r="I217" t="s">
        <v>213</v>
      </c>
      <c r="J217" t="s">
        <v>7</v>
      </c>
    </row>
    <row r="218" spans="1:10" x14ac:dyDescent="0.25">
      <c r="A218" t="s">
        <v>231</v>
      </c>
      <c r="B218">
        <v>26</v>
      </c>
      <c r="C218">
        <v>1.55</v>
      </c>
      <c r="D218">
        <v>5</v>
      </c>
      <c r="E218">
        <v>1</v>
      </c>
      <c r="F218">
        <f t="shared" si="3"/>
        <v>61</v>
      </c>
      <c r="G218">
        <v>128</v>
      </c>
      <c r="H218" t="s">
        <v>5</v>
      </c>
      <c r="I218" t="s">
        <v>213</v>
      </c>
      <c r="J218" t="s">
        <v>26</v>
      </c>
    </row>
    <row r="219" spans="1:10" x14ac:dyDescent="0.25">
      <c r="A219" t="s">
        <v>232</v>
      </c>
      <c r="B219">
        <v>36</v>
      </c>
      <c r="C219">
        <v>1.82</v>
      </c>
      <c r="D219">
        <v>6</v>
      </c>
      <c r="E219">
        <v>0</v>
      </c>
      <c r="F219">
        <f t="shared" si="3"/>
        <v>72</v>
      </c>
      <c r="G219">
        <v>172</v>
      </c>
      <c r="H219" t="s">
        <v>5</v>
      </c>
      <c r="I219" t="s">
        <v>213</v>
      </c>
      <c r="J219" t="s">
        <v>26</v>
      </c>
    </row>
    <row r="220" spans="1:10" x14ac:dyDescent="0.25">
      <c r="A220" t="s">
        <v>233</v>
      </c>
      <c r="B220">
        <v>26</v>
      </c>
      <c r="C220">
        <v>1.72</v>
      </c>
      <c r="D220">
        <v>5</v>
      </c>
      <c r="E220">
        <v>8</v>
      </c>
      <c r="F220">
        <f t="shared" si="3"/>
        <v>68</v>
      </c>
      <c r="G220">
        <v>139</v>
      </c>
      <c r="H220" t="s">
        <v>5</v>
      </c>
      <c r="I220" t="s">
        <v>213</v>
      </c>
      <c r="J220" t="s">
        <v>26</v>
      </c>
    </row>
    <row r="221" spans="1:10" x14ac:dyDescent="0.25">
      <c r="A221" t="s">
        <v>234</v>
      </c>
      <c r="B221">
        <v>27</v>
      </c>
      <c r="C221">
        <v>1.73</v>
      </c>
      <c r="D221">
        <v>5</v>
      </c>
      <c r="E221">
        <v>8</v>
      </c>
      <c r="F221">
        <f t="shared" si="3"/>
        <v>68</v>
      </c>
      <c r="G221">
        <v>148</v>
      </c>
      <c r="H221" t="s">
        <v>5</v>
      </c>
      <c r="I221" t="s">
        <v>213</v>
      </c>
      <c r="J221" t="s">
        <v>26</v>
      </c>
    </row>
    <row r="222" spans="1:10" x14ac:dyDescent="0.25">
      <c r="A222" t="s">
        <v>235</v>
      </c>
      <c r="B222">
        <v>19</v>
      </c>
      <c r="C222">
        <v>1.7</v>
      </c>
      <c r="D222">
        <v>5</v>
      </c>
      <c r="E222">
        <v>7</v>
      </c>
      <c r="F222">
        <f t="shared" si="3"/>
        <v>67</v>
      </c>
      <c r="G222">
        <v>152</v>
      </c>
      <c r="H222" t="s">
        <v>5</v>
      </c>
      <c r="I222" t="s">
        <v>213</v>
      </c>
      <c r="J222" t="s">
        <v>26</v>
      </c>
    </row>
    <row r="223" spans="1:10" x14ac:dyDescent="0.25">
      <c r="A223" t="s">
        <v>236</v>
      </c>
      <c r="B223">
        <v>25</v>
      </c>
      <c r="C223">
        <v>1.7</v>
      </c>
      <c r="D223">
        <v>5</v>
      </c>
      <c r="E223">
        <v>7</v>
      </c>
      <c r="F223">
        <f t="shared" si="3"/>
        <v>67</v>
      </c>
      <c r="G223">
        <v>148</v>
      </c>
      <c r="H223" t="s">
        <v>5</v>
      </c>
      <c r="I223" t="s">
        <v>213</v>
      </c>
      <c r="J223" t="s">
        <v>26</v>
      </c>
    </row>
    <row r="224" spans="1:10" x14ac:dyDescent="0.25">
      <c r="A224" t="s">
        <v>237</v>
      </c>
      <c r="B224">
        <v>30</v>
      </c>
      <c r="C224">
        <v>1.7</v>
      </c>
      <c r="D224">
        <v>5</v>
      </c>
      <c r="E224">
        <v>7</v>
      </c>
      <c r="F224">
        <f t="shared" si="3"/>
        <v>67</v>
      </c>
      <c r="G224">
        <v>157</v>
      </c>
      <c r="H224" t="s">
        <v>5</v>
      </c>
      <c r="I224" t="s">
        <v>213</v>
      </c>
      <c r="J224" t="s">
        <v>26</v>
      </c>
    </row>
    <row r="225" spans="1:10" x14ac:dyDescent="0.25">
      <c r="A225" t="s">
        <v>238</v>
      </c>
      <c r="B225">
        <v>29</v>
      </c>
      <c r="C225">
        <v>1.75</v>
      </c>
      <c r="D225">
        <v>5</v>
      </c>
      <c r="E225">
        <v>9</v>
      </c>
      <c r="F225">
        <f t="shared" si="3"/>
        <v>69</v>
      </c>
      <c r="G225">
        <v>152</v>
      </c>
      <c r="H225" t="s">
        <v>5</v>
      </c>
      <c r="I225" t="s">
        <v>213</v>
      </c>
      <c r="J225" t="s">
        <v>26</v>
      </c>
    </row>
    <row r="226" spans="1:10" x14ac:dyDescent="0.25">
      <c r="A226" t="s">
        <v>239</v>
      </c>
      <c r="B226">
        <v>24</v>
      </c>
      <c r="C226">
        <v>1.66</v>
      </c>
      <c r="D226">
        <v>5</v>
      </c>
      <c r="E226">
        <v>5</v>
      </c>
      <c r="F226">
        <f t="shared" si="3"/>
        <v>65</v>
      </c>
      <c r="G226">
        <v>121</v>
      </c>
      <c r="H226" t="s">
        <v>5</v>
      </c>
      <c r="I226" t="s">
        <v>213</v>
      </c>
      <c r="J226" t="s">
        <v>26</v>
      </c>
    </row>
    <row r="227" spans="1:10" x14ac:dyDescent="0.25">
      <c r="A227" t="s">
        <v>240</v>
      </c>
      <c r="B227">
        <v>19</v>
      </c>
      <c r="C227">
        <v>1.72</v>
      </c>
      <c r="D227">
        <v>5</v>
      </c>
      <c r="E227">
        <v>8</v>
      </c>
      <c r="F227">
        <f t="shared" si="3"/>
        <v>68</v>
      </c>
      <c r="G227">
        <v>132</v>
      </c>
      <c r="H227" t="s">
        <v>5</v>
      </c>
      <c r="I227" t="s">
        <v>213</v>
      </c>
      <c r="J227" t="s">
        <v>26</v>
      </c>
    </row>
    <row r="228" spans="1:10" x14ac:dyDescent="0.25">
      <c r="A228" t="s">
        <v>241</v>
      </c>
      <c r="B228">
        <v>29</v>
      </c>
      <c r="C228">
        <v>1.7</v>
      </c>
      <c r="D228">
        <v>5</v>
      </c>
      <c r="E228">
        <v>7</v>
      </c>
      <c r="F228">
        <f t="shared" si="3"/>
        <v>67</v>
      </c>
      <c r="G228">
        <v>134</v>
      </c>
      <c r="H228" t="s">
        <v>5</v>
      </c>
      <c r="I228" t="s">
        <v>213</v>
      </c>
      <c r="J228" t="s">
        <v>26</v>
      </c>
    </row>
    <row r="229" spans="1:10" x14ac:dyDescent="0.25">
      <c r="A229" t="s">
        <v>242</v>
      </c>
      <c r="B229">
        <v>21</v>
      </c>
      <c r="C229">
        <v>1.66</v>
      </c>
      <c r="D229">
        <v>5</v>
      </c>
      <c r="E229">
        <v>5</v>
      </c>
      <c r="F229">
        <f t="shared" si="3"/>
        <v>65</v>
      </c>
      <c r="G229">
        <v>123</v>
      </c>
      <c r="H229" t="s">
        <v>5</v>
      </c>
      <c r="I229" t="s">
        <v>213</v>
      </c>
      <c r="J229" t="s">
        <v>26</v>
      </c>
    </row>
    <row r="230" spans="1:10" x14ac:dyDescent="0.25">
      <c r="A230" t="s">
        <v>243</v>
      </c>
      <c r="B230">
        <v>32</v>
      </c>
      <c r="C230">
        <v>1.81</v>
      </c>
      <c r="D230">
        <v>5</v>
      </c>
      <c r="E230">
        <v>11</v>
      </c>
      <c r="F230">
        <f t="shared" si="3"/>
        <v>71</v>
      </c>
      <c r="G230">
        <v>157</v>
      </c>
      <c r="H230" t="s">
        <v>5</v>
      </c>
      <c r="I230" t="s">
        <v>213</v>
      </c>
      <c r="J230" t="s">
        <v>26</v>
      </c>
    </row>
    <row r="231" spans="1:10" x14ac:dyDescent="0.25">
      <c r="A231" t="s">
        <v>244</v>
      </c>
      <c r="B231">
        <v>21</v>
      </c>
      <c r="C231">
        <v>1.7</v>
      </c>
      <c r="D231">
        <v>5</v>
      </c>
      <c r="E231">
        <v>7</v>
      </c>
      <c r="F231">
        <f t="shared" si="3"/>
        <v>67</v>
      </c>
      <c r="G231">
        <v>128</v>
      </c>
      <c r="H231" t="s">
        <v>5</v>
      </c>
      <c r="I231" t="s">
        <v>213</v>
      </c>
      <c r="J231" t="s">
        <v>26</v>
      </c>
    </row>
    <row r="232" spans="1:10" x14ac:dyDescent="0.25">
      <c r="A232" t="s">
        <v>245</v>
      </c>
      <c r="B232">
        <v>19</v>
      </c>
      <c r="C232">
        <v>1.72</v>
      </c>
      <c r="D232">
        <v>5</v>
      </c>
      <c r="E232">
        <v>8</v>
      </c>
      <c r="F232">
        <f t="shared" si="3"/>
        <v>68</v>
      </c>
      <c r="G232">
        <v>134</v>
      </c>
      <c r="H232" t="s">
        <v>5</v>
      </c>
      <c r="I232" t="s">
        <v>213</v>
      </c>
      <c r="J232" t="s">
        <v>26</v>
      </c>
    </row>
    <row r="233" spans="1:10" x14ac:dyDescent="0.25">
      <c r="A233" t="s">
        <v>246</v>
      </c>
      <c r="B233">
        <v>20</v>
      </c>
      <c r="C233">
        <v>1.73</v>
      </c>
      <c r="D233">
        <v>5</v>
      </c>
      <c r="E233">
        <v>8</v>
      </c>
      <c r="F233">
        <f t="shared" si="3"/>
        <v>68</v>
      </c>
      <c r="G233">
        <v>134</v>
      </c>
      <c r="H233" t="s">
        <v>5</v>
      </c>
      <c r="I233" t="s">
        <v>213</v>
      </c>
      <c r="J233" t="s">
        <v>26</v>
      </c>
    </row>
    <row r="234" spans="1:10" x14ac:dyDescent="0.25">
      <c r="A234" t="s">
        <v>247</v>
      </c>
      <c r="B234">
        <v>21</v>
      </c>
      <c r="C234">
        <v>1.68</v>
      </c>
      <c r="D234">
        <v>5</v>
      </c>
      <c r="E234">
        <v>6</v>
      </c>
      <c r="F234">
        <f t="shared" si="3"/>
        <v>66</v>
      </c>
      <c r="G234">
        <v>150</v>
      </c>
      <c r="H234" t="s">
        <v>5</v>
      </c>
      <c r="I234" t="s">
        <v>213</v>
      </c>
      <c r="J234" t="s">
        <v>26</v>
      </c>
    </row>
    <row r="235" spans="1:10" x14ac:dyDescent="0.25">
      <c r="A235" t="s">
        <v>248</v>
      </c>
      <c r="B235">
        <v>25</v>
      </c>
      <c r="C235">
        <v>1.68</v>
      </c>
      <c r="D235">
        <v>5</v>
      </c>
      <c r="E235">
        <v>6</v>
      </c>
      <c r="F235">
        <f t="shared" si="3"/>
        <v>66</v>
      </c>
      <c r="G235">
        <v>123</v>
      </c>
      <c r="H235" t="s">
        <v>5</v>
      </c>
      <c r="I235" t="s">
        <v>213</v>
      </c>
      <c r="J235" t="s">
        <v>26</v>
      </c>
    </row>
    <row r="236" spans="1:10" x14ac:dyDescent="0.25">
      <c r="A236" t="s">
        <v>249</v>
      </c>
      <c r="B236">
        <v>28</v>
      </c>
      <c r="C236">
        <v>1.8</v>
      </c>
      <c r="D236">
        <v>5</v>
      </c>
      <c r="E236">
        <v>11</v>
      </c>
      <c r="F236">
        <f t="shared" si="3"/>
        <v>71</v>
      </c>
      <c r="G236">
        <v>172</v>
      </c>
      <c r="H236" t="s">
        <v>5</v>
      </c>
      <c r="I236" t="s">
        <v>250</v>
      </c>
      <c r="J236" t="s">
        <v>7</v>
      </c>
    </row>
    <row r="237" spans="1:10" x14ac:dyDescent="0.25">
      <c r="A237" t="s">
        <v>251</v>
      </c>
      <c r="B237">
        <v>28</v>
      </c>
      <c r="C237">
        <v>1.81</v>
      </c>
      <c r="D237">
        <v>5</v>
      </c>
      <c r="E237">
        <v>11</v>
      </c>
      <c r="F237">
        <f t="shared" si="3"/>
        <v>71</v>
      </c>
      <c r="G237">
        <v>179</v>
      </c>
      <c r="H237" t="s">
        <v>5</v>
      </c>
      <c r="I237" t="s">
        <v>250</v>
      </c>
      <c r="J237" t="s">
        <v>7</v>
      </c>
    </row>
    <row r="238" spans="1:10" x14ac:dyDescent="0.25">
      <c r="A238" t="s">
        <v>252</v>
      </c>
      <c r="B238">
        <v>28</v>
      </c>
      <c r="C238">
        <v>1.72</v>
      </c>
      <c r="D238">
        <v>5</v>
      </c>
      <c r="E238">
        <v>8</v>
      </c>
      <c r="F238">
        <f t="shared" si="3"/>
        <v>68</v>
      </c>
      <c r="G238">
        <v>157</v>
      </c>
      <c r="H238" t="s">
        <v>5</v>
      </c>
      <c r="I238" t="s">
        <v>250</v>
      </c>
      <c r="J238" t="s">
        <v>7</v>
      </c>
    </row>
    <row r="239" spans="1:10" x14ac:dyDescent="0.25">
      <c r="A239" t="s">
        <v>253</v>
      </c>
      <c r="B239">
        <v>24</v>
      </c>
      <c r="C239">
        <v>1.86</v>
      </c>
      <c r="D239">
        <v>6</v>
      </c>
      <c r="E239">
        <v>1</v>
      </c>
      <c r="F239">
        <f t="shared" si="3"/>
        <v>73</v>
      </c>
      <c r="G239">
        <v>174</v>
      </c>
      <c r="H239" t="s">
        <v>5</v>
      </c>
      <c r="I239" t="s">
        <v>250</v>
      </c>
      <c r="J239" t="s">
        <v>7</v>
      </c>
    </row>
    <row r="240" spans="1:10" x14ac:dyDescent="0.25">
      <c r="A240" t="s">
        <v>254</v>
      </c>
      <c r="B240">
        <v>24</v>
      </c>
      <c r="C240">
        <v>1.78</v>
      </c>
      <c r="D240">
        <v>5</v>
      </c>
      <c r="E240">
        <v>10</v>
      </c>
      <c r="F240">
        <f t="shared" si="3"/>
        <v>70</v>
      </c>
      <c r="G240">
        <v>161</v>
      </c>
      <c r="H240" t="s">
        <v>5</v>
      </c>
      <c r="I240" t="s">
        <v>250</v>
      </c>
      <c r="J240" t="s">
        <v>7</v>
      </c>
    </row>
    <row r="241" spans="1:10" x14ac:dyDescent="0.25">
      <c r="A241" t="s">
        <v>255</v>
      </c>
      <c r="B241">
        <v>22</v>
      </c>
      <c r="C241">
        <v>1.89</v>
      </c>
      <c r="D241">
        <v>6</v>
      </c>
      <c r="E241">
        <v>2</v>
      </c>
      <c r="F241">
        <f t="shared" si="3"/>
        <v>74</v>
      </c>
      <c r="G241">
        <v>194</v>
      </c>
      <c r="H241" t="s">
        <v>5</v>
      </c>
      <c r="I241" t="s">
        <v>250</v>
      </c>
      <c r="J241" t="s">
        <v>7</v>
      </c>
    </row>
    <row r="242" spans="1:10" x14ac:dyDescent="0.25">
      <c r="A242" t="s">
        <v>256</v>
      </c>
      <c r="B242">
        <v>25</v>
      </c>
      <c r="C242">
        <v>1.74</v>
      </c>
      <c r="D242">
        <v>5</v>
      </c>
      <c r="E242">
        <v>9</v>
      </c>
      <c r="F242">
        <f t="shared" si="3"/>
        <v>69</v>
      </c>
      <c r="G242">
        <v>154</v>
      </c>
      <c r="H242" t="s">
        <v>5</v>
      </c>
      <c r="I242" t="s">
        <v>250</v>
      </c>
      <c r="J242" t="s">
        <v>7</v>
      </c>
    </row>
    <row r="243" spans="1:10" x14ac:dyDescent="0.25">
      <c r="A243" t="s">
        <v>257</v>
      </c>
      <c r="B243">
        <v>29</v>
      </c>
      <c r="C243">
        <v>1.78</v>
      </c>
      <c r="D243">
        <v>5</v>
      </c>
      <c r="E243">
        <v>10</v>
      </c>
      <c r="F243">
        <f t="shared" si="3"/>
        <v>70</v>
      </c>
      <c r="G243">
        <v>154</v>
      </c>
      <c r="H243" t="s">
        <v>5</v>
      </c>
      <c r="I243" t="s">
        <v>250</v>
      </c>
      <c r="J243" t="s">
        <v>7</v>
      </c>
    </row>
    <row r="244" spans="1:10" x14ac:dyDescent="0.25">
      <c r="A244" t="s">
        <v>258</v>
      </c>
      <c r="B244">
        <v>26</v>
      </c>
      <c r="C244">
        <v>1.9</v>
      </c>
      <c r="D244">
        <v>6</v>
      </c>
      <c r="E244">
        <v>3</v>
      </c>
      <c r="F244">
        <f t="shared" si="3"/>
        <v>75</v>
      </c>
      <c r="G244">
        <v>187</v>
      </c>
      <c r="H244" t="s">
        <v>5</v>
      </c>
      <c r="I244" t="s">
        <v>250</v>
      </c>
      <c r="J244" t="s">
        <v>7</v>
      </c>
    </row>
    <row r="245" spans="1:10" x14ac:dyDescent="0.25">
      <c r="A245" t="s">
        <v>259</v>
      </c>
      <c r="B245">
        <v>23</v>
      </c>
      <c r="C245">
        <v>1.85</v>
      </c>
      <c r="D245">
        <v>6</v>
      </c>
      <c r="E245">
        <v>1</v>
      </c>
      <c r="F245">
        <f t="shared" si="3"/>
        <v>73</v>
      </c>
      <c r="G245">
        <v>181</v>
      </c>
      <c r="H245" t="s">
        <v>5</v>
      </c>
      <c r="I245" t="s">
        <v>250</v>
      </c>
      <c r="J245" t="s">
        <v>7</v>
      </c>
    </row>
    <row r="246" spans="1:10" x14ac:dyDescent="0.25">
      <c r="A246" t="s">
        <v>260</v>
      </c>
      <c r="B246">
        <v>26</v>
      </c>
      <c r="C246">
        <v>1.75</v>
      </c>
      <c r="D246">
        <v>5</v>
      </c>
      <c r="E246">
        <v>9</v>
      </c>
      <c r="F246">
        <f t="shared" si="3"/>
        <v>69</v>
      </c>
      <c r="G246">
        <v>163</v>
      </c>
      <c r="H246" t="s">
        <v>5</v>
      </c>
      <c r="I246" t="s">
        <v>250</v>
      </c>
      <c r="J246" t="s">
        <v>7</v>
      </c>
    </row>
    <row r="247" spans="1:10" x14ac:dyDescent="0.25">
      <c r="A247" t="s">
        <v>261</v>
      </c>
      <c r="B247">
        <v>24</v>
      </c>
      <c r="C247">
        <v>1.81</v>
      </c>
      <c r="D247">
        <v>5</v>
      </c>
      <c r="E247">
        <v>11</v>
      </c>
      <c r="F247">
        <f t="shared" si="3"/>
        <v>71</v>
      </c>
      <c r="G247">
        <v>172</v>
      </c>
      <c r="H247" t="s">
        <v>5</v>
      </c>
      <c r="I247" t="s">
        <v>250</v>
      </c>
      <c r="J247" t="s">
        <v>7</v>
      </c>
    </row>
    <row r="248" spans="1:10" x14ac:dyDescent="0.25">
      <c r="A248" t="s">
        <v>262</v>
      </c>
      <c r="B248">
        <v>25</v>
      </c>
      <c r="C248">
        <v>1.87</v>
      </c>
      <c r="D248">
        <v>6</v>
      </c>
      <c r="E248">
        <v>2</v>
      </c>
      <c r="F248">
        <f t="shared" si="3"/>
        <v>74</v>
      </c>
      <c r="G248">
        <v>185</v>
      </c>
      <c r="H248" t="s">
        <v>5</v>
      </c>
      <c r="I248" t="s">
        <v>250</v>
      </c>
      <c r="J248" t="s">
        <v>7</v>
      </c>
    </row>
    <row r="249" spans="1:10" x14ac:dyDescent="0.25">
      <c r="A249" t="s">
        <v>263</v>
      </c>
      <c r="B249">
        <v>26</v>
      </c>
      <c r="C249">
        <v>1.84</v>
      </c>
      <c r="D249">
        <v>6</v>
      </c>
      <c r="E249">
        <v>0</v>
      </c>
      <c r="F249">
        <f t="shared" si="3"/>
        <v>72</v>
      </c>
      <c r="G249">
        <v>179</v>
      </c>
      <c r="H249" t="s">
        <v>5</v>
      </c>
      <c r="I249" t="s">
        <v>250</v>
      </c>
      <c r="J249" t="s">
        <v>7</v>
      </c>
    </row>
    <row r="250" spans="1:10" x14ac:dyDescent="0.25">
      <c r="A250" t="s">
        <v>264</v>
      </c>
      <c r="B250">
        <v>27</v>
      </c>
      <c r="C250">
        <v>1.78</v>
      </c>
      <c r="D250">
        <v>5</v>
      </c>
      <c r="E250">
        <v>10</v>
      </c>
      <c r="F250">
        <f t="shared" si="3"/>
        <v>70</v>
      </c>
      <c r="G250">
        <v>165</v>
      </c>
      <c r="H250" t="s">
        <v>5</v>
      </c>
      <c r="I250" t="s">
        <v>250</v>
      </c>
      <c r="J250" t="s">
        <v>7</v>
      </c>
    </row>
    <row r="251" spans="1:10" x14ac:dyDescent="0.25">
      <c r="A251" t="s">
        <v>265</v>
      </c>
      <c r="B251">
        <v>28</v>
      </c>
      <c r="C251">
        <v>1.74</v>
      </c>
      <c r="D251">
        <v>5</v>
      </c>
      <c r="E251">
        <v>9</v>
      </c>
      <c r="F251">
        <f t="shared" si="3"/>
        <v>69</v>
      </c>
      <c r="G251">
        <v>152</v>
      </c>
      <c r="H251" t="s">
        <v>5</v>
      </c>
      <c r="I251" t="s">
        <v>250</v>
      </c>
      <c r="J251" t="s">
        <v>7</v>
      </c>
    </row>
    <row r="252" spans="1:10" x14ac:dyDescent="0.25">
      <c r="A252" t="s">
        <v>266</v>
      </c>
      <c r="B252">
        <v>21</v>
      </c>
      <c r="C252">
        <v>1.78</v>
      </c>
      <c r="D252">
        <v>5</v>
      </c>
      <c r="E252">
        <v>10</v>
      </c>
      <c r="F252">
        <f t="shared" si="3"/>
        <v>70</v>
      </c>
      <c r="G252">
        <v>163</v>
      </c>
      <c r="H252" t="s">
        <v>5</v>
      </c>
      <c r="I252" t="s">
        <v>250</v>
      </c>
      <c r="J252" t="s">
        <v>7</v>
      </c>
    </row>
    <row r="253" spans="1:10" x14ac:dyDescent="0.25">
      <c r="A253" t="s">
        <v>267</v>
      </c>
      <c r="B253">
        <v>28</v>
      </c>
      <c r="C253">
        <v>1.85</v>
      </c>
      <c r="D253">
        <v>6</v>
      </c>
      <c r="E253">
        <v>1</v>
      </c>
      <c r="F253">
        <f t="shared" si="3"/>
        <v>73</v>
      </c>
      <c r="G253">
        <v>165</v>
      </c>
      <c r="H253" t="s">
        <v>5</v>
      </c>
      <c r="I253" t="s">
        <v>250</v>
      </c>
      <c r="J253" t="s">
        <v>7</v>
      </c>
    </row>
    <row r="254" spans="1:10" x14ac:dyDescent="0.25">
      <c r="A254" t="s">
        <v>268</v>
      </c>
      <c r="B254">
        <v>27</v>
      </c>
      <c r="C254">
        <v>1.88</v>
      </c>
      <c r="D254">
        <v>6</v>
      </c>
      <c r="E254">
        <v>2</v>
      </c>
      <c r="F254">
        <f t="shared" si="3"/>
        <v>74</v>
      </c>
      <c r="G254">
        <v>181</v>
      </c>
      <c r="H254" t="s">
        <v>5</v>
      </c>
      <c r="I254" t="s">
        <v>269</v>
      </c>
      <c r="J254" t="s">
        <v>7</v>
      </c>
    </row>
    <row r="255" spans="1:10" x14ac:dyDescent="0.25">
      <c r="A255" t="s">
        <v>270</v>
      </c>
      <c r="B255">
        <v>28</v>
      </c>
      <c r="C255">
        <v>1.83</v>
      </c>
      <c r="D255">
        <v>6</v>
      </c>
      <c r="E255">
        <v>0</v>
      </c>
      <c r="F255">
        <f t="shared" si="3"/>
        <v>72</v>
      </c>
      <c r="G255">
        <v>168</v>
      </c>
      <c r="H255" t="s">
        <v>5</v>
      </c>
      <c r="I255" t="s">
        <v>269</v>
      </c>
      <c r="J255" t="s">
        <v>7</v>
      </c>
    </row>
    <row r="256" spans="1:10" x14ac:dyDescent="0.25">
      <c r="A256" t="s">
        <v>271</v>
      </c>
      <c r="B256">
        <v>27</v>
      </c>
      <c r="C256">
        <v>1.75</v>
      </c>
      <c r="D256">
        <v>5</v>
      </c>
      <c r="E256">
        <v>9</v>
      </c>
      <c r="F256">
        <f t="shared" si="3"/>
        <v>69</v>
      </c>
      <c r="G256">
        <v>168</v>
      </c>
      <c r="H256" t="s">
        <v>5</v>
      </c>
      <c r="I256" t="s">
        <v>269</v>
      </c>
      <c r="J256" t="s">
        <v>7</v>
      </c>
    </row>
    <row r="257" spans="1:10" x14ac:dyDescent="0.25">
      <c r="A257" t="s">
        <v>272</v>
      </c>
      <c r="B257">
        <v>25</v>
      </c>
      <c r="C257">
        <v>1.8</v>
      </c>
      <c r="D257">
        <v>5</v>
      </c>
      <c r="E257">
        <v>11</v>
      </c>
      <c r="F257">
        <f t="shared" si="3"/>
        <v>71</v>
      </c>
      <c r="G257">
        <v>174</v>
      </c>
      <c r="H257" t="s">
        <v>5</v>
      </c>
      <c r="I257" t="s">
        <v>269</v>
      </c>
      <c r="J257" t="s">
        <v>7</v>
      </c>
    </row>
    <row r="258" spans="1:10" x14ac:dyDescent="0.25">
      <c r="A258" t="s">
        <v>273</v>
      </c>
      <c r="B258">
        <v>29</v>
      </c>
      <c r="C258">
        <v>1.69</v>
      </c>
      <c r="D258">
        <v>5</v>
      </c>
      <c r="E258">
        <v>7</v>
      </c>
      <c r="F258">
        <f t="shared" si="3"/>
        <v>67</v>
      </c>
      <c r="G258">
        <v>154</v>
      </c>
      <c r="H258" t="s">
        <v>5</v>
      </c>
      <c r="I258" t="s">
        <v>269</v>
      </c>
      <c r="J258" t="s">
        <v>7</v>
      </c>
    </row>
    <row r="259" spans="1:10" x14ac:dyDescent="0.25">
      <c r="A259" t="s">
        <v>274</v>
      </c>
      <c r="B259">
        <v>33</v>
      </c>
      <c r="C259">
        <v>1.83</v>
      </c>
      <c r="D259">
        <v>6</v>
      </c>
      <c r="E259">
        <v>0</v>
      </c>
      <c r="F259">
        <f t="shared" ref="F259:F322" si="4">D259*12+E259</f>
        <v>72</v>
      </c>
      <c r="G259">
        <v>172</v>
      </c>
      <c r="H259" t="s">
        <v>5</v>
      </c>
      <c r="I259" t="s">
        <v>269</v>
      </c>
      <c r="J259" t="s">
        <v>7</v>
      </c>
    </row>
    <row r="260" spans="1:10" x14ac:dyDescent="0.25">
      <c r="A260" t="s">
        <v>275</v>
      </c>
      <c r="B260">
        <v>31</v>
      </c>
      <c r="C260">
        <v>1.8</v>
      </c>
      <c r="D260">
        <v>5</v>
      </c>
      <c r="E260">
        <v>11</v>
      </c>
      <c r="F260">
        <f t="shared" si="4"/>
        <v>71</v>
      </c>
      <c r="G260">
        <v>181</v>
      </c>
      <c r="H260" t="s">
        <v>5</v>
      </c>
      <c r="I260" t="s">
        <v>269</v>
      </c>
      <c r="J260" t="s">
        <v>7</v>
      </c>
    </row>
    <row r="261" spans="1:10" x14ac:dyDescent="0.25">
      <c r="A261" t="s">
        <v>276</v>
      </c>
      <c r="B261">
        <v>30</v>
      </c>
      <c r="C261">
        <v>1.76</v>
      </c>
      <c r="D261">
        <v>5</v>
      </c>
      <c r="E261">
        <v>9</v>
      </c>
      <c r="F261">
        <f t="shared" si="4"/>
        <v>69</v>
      </c>
      <c r="G261">
        <v>170</v>
      </c>
      <c r="H261" t="s">
        <v>5</v>
      </c>
      <c r="I261" t="s">
        <v>269</v>
      </c>
      <c r="J261" t="s">
        <v>7</v>
      </c>
    </row>
    <row r="262" spans="1:10" x14ac:dyDescent="0.25">
      <c r="A262" t="s">
        <v>277</v>
      </c>
      <c r="B262">
        <v>28</v>
      </c>
      <c r="C262">
        <v>1.7</v>
      </c>
      <c r="D262">
        <v>5</v>
      </c>
      <c r="E262">
        <v>7</v>
      </c>
      <c r="F262">
        <f t="shared" si="4"/>
        <v>67</v>
      </c>
      <c r="G262">
        <v>161</v>
      </c>
      <c r="H262" t="s">
        <v>5</v>
      </c>
      <c r="I262" t="s">
        <v>269</v>
      </c>
      <c r="J262" t="s">
        <v>7</v>
      </c>
    </row>
    <row r="263" spans="1:10" x14ac:dyDescent="0.25">
      <c r="A263" t="s">
        <v>278</v>
      </c>
      <c r="B263">
        <v>32</v>
      </c>
      <c r="C263">
        <v>1.83</v>
      </c>
      <c r="D263">
        <v>6</v>
      </c>
      <c r="E263">
        <v>0</v>
      </c>
      <c r="F263">
        <f t="shared" si="4"/>
        <v>72</v>
      </c>
      <c r="G263">
        <v>174</v>
      </c>
      <c r="H263" t="s">
        <v>5</v>
      </c>
      <c r="I263" t="s">
        <v>269</v>
      </c>
      <c r="J263" t="s">
        <v>7</v>
      </c>
    </row>
    <row r="264" spans="1:10" x14ac:dyDescent="0.25">
      <c r="A264" t="s">
        <v>279</v>
      </c>
      <c r="B264">
        <v>32</v>
      </c>
      <c r="C264">
        <v>1.84</v>
      </c>
      <c r="D264">
        <v>6</v>
      </c>
      <c r="E264">
        <v>0</v>
      </c>
      <c r="F264">
        <f t="shared" si="4"/>
        <v>72</v>
      </c>
      <c r="G264">
        <v>179</v>
      </c>
      <c r="H264" t="s">
        <v>5</v>
      </c>
      <c r="I264" t="s">
        <v>269</v>
      </c>
      <c r="J264" t="s">
        <v>7</v>
      </c>
    </row>
    <row r="265" spans="1:10" x14ac:dyDescent="0.25">
      <c r="A265" t="s">
        <v>280</v>
      </c>
      <c r="B265">
        <v>23</v>
      </c>
      <c r="C265">
        <v>1.84</v>
      </c>
      <c r="D265">
        <v>6</v>
      </c>
      <c r="E265">
        <v>0</v>
      </c>
      <c r="F265">
        <f t="shared" si="4"/>
        <v>72</v>
      </c>
      <c r="G265">
        <v>179</v>
      </c>
      <c r="H265" t="s">
        <v>5</v>
      </c>
      <c r="I265" t="s">
        <v>269</v>
      </c>
      <c r="J265" t="s">
        <v>7</v>
      </c>
    </row>
    <row r="266" spans="1:10" x14ac:dyDescent="0.25">
      <c r="A266" t="s">
        <v>281</v>
      </c>
      <c r="B266">
        <v>32</v>
      </c>
      <c r="C266">
        <v>1.76</v>
      </c>
      <c r="D266">
        <v>5</v>
      </c>
      <c r="E266">
        <v>9</v>
      </c>
      <c r="F266">
        <f t="shared" si="4"/>
        <v>69</v>
      </c>
      <c r="G266">
        <v>154</v>
      </c>
      <c r="H266" t="s">
        <v>5</v>
      </c>
      <c r="I266" t="s">
        <v>269</v>
      </c>
      <c r="J266" t="s">
        <v>7</v>
      </c>
    </row>
    <row r="267" spans="1:10" x14ac:dyDescent="0.25">
      <c r="A267" t="s">
        <v>282</v>
      </c>
      <c r="B267">
        <v>29</v>
      </c>
      <c r="C267">
        <v>1.92</v>
      </c>
      <c r="D267">
        <v>6</v>
      </c>
      <c r="E267">
        <v>4</v>
      </c>
      <c r="F267">
        <f t="shared" si="4"/>
        <v>76</v>
      </c>
      <c r="G267">
        <v>203</v>
      </c>
      <c r="H267" t="s">
        <v>5</v>
      </c>
      <c r="I267" t="s">
        <v>269</v>
      </c>
      <c r="J267" t="s">
        <v>7</v>
      </c>
    </row>
    <row r="268" spans="1:10" x14ac:dyDescent="0.25">
      <c r="A268" t="s">
        <v>283</v>
      </c>
      <c r="B268">
        <v>30</v>
      </c>
      <c r="C268">
        <v>1.84</v>
      </c>
      <c r="D268">
        <v>6</v>
      </c>
      <c r="E268">
        <v>0</v>
      </c>
      <c r="F268">
        <f t="shared" si="4"/>
        <v>72</v>
      </c>
      <c r="G268">
        <v>185</v>
      </c>
      <c r="H268" t="s">
        <v>5</v>
      </c>
      <c r="I268" t="s">
        <v>269</v>
      </c>
      <c r="J268" t="s">
        <v>7</v>
      </c>
    </row>
    <row r="269" spans="1:10" x14ac:dyDescent="0.25">
      <c r="A269" t="s">
        <v>284</v>
      </c>
      <c r="B269">
        <v>22</v>
      </c>
      <c r="C269">
        <v>1.75</v>
      </c>
      <c r="D269">
        <v>5</v>
      </c>
      <c r="E269">
        <v>9</v>
      </c>
      <c r="F269">
        <f t="shared" si="4"/>
        <v>69</v>
      </c>
      <c r="G269">
        <v>168</v>
      </c>
      <c r="H269" t="s">
        <v>5</v>
      </c>
      <c r="I269" t="s">
        <v>269</v>
      </c>
      <c r="J269" t="s">
        <v>7</v>
      </c>
    </row>
    <row r="270" spans="1:10" x14ac:dyDescent="0.25">
      <c r="A270" t="s">
        <v>285</v>
      </c>
      <c r="B270">
        <v>25</v>
      </c>
      <c r="C270">
        <v>1.78</v>
      </c>
      <c r="D270">
        <v>5</v>
      </c>
      <c r="E270">
        <v>10</v>
      </c>
      <c r="F270">
        <f t="shared" si="4"/>
        <v>70</v>
      </c>
      <c r="G270">
        <v>165</v>
      </c>
      <c r="H270" t="s">
        <v>5</v>
      </c>
      <c r="I270" t="s">
        <v>269</v>
      </c>
      <c r="J270" t="s">
        <v>7</v>
      </c>
    </row>
    <row r="271" spans="1:10" x14ac:dyDescent="0.25">
      <c r="A271" t="s">
        <v>286</v>
      </c>
      <c r="B271">
        <v>26</v>
      </c>
      <c r="C271">
        <v>1.76</v>
      </c>
      <c r="D271">
        <v>5</v>
      </c>
      <c r="E271">
        <v>9</v>
      </c>
      <c r="F271">
        <f t="shared" si="4"/>
        <v>69</v>
      </c>
      <c r="G271">
        <v>165</v>
      </c>
      <c r="H271" t="s">
        <v>5</v>
      </c>
      <c r="I271" t="s">
        <v>269</v>
      </c>
      <c r="J271" t="s">
        <v>7</v>
      </c>
    </row>
    <row r="272" spans="1:10" x14ac:dyDescent="0.25">
      <c r="A272" t="s">
        <v>287</v>
      </c>
      <c r="B272">
        <v>24</v>
      </c>
      <c r="C272">
        <v>1.76</v>
      </c>
      <c r="D272">
        <v>5</v>
      </c>
      <c r="E272">
        <v>9</v>
      </c>
      <c r="F272">
        <f t="shared" si="4"/>
        <v>69</v>
      </c>
      <c r="G272">
        <v>161</v>
      </c>
      <c r="H272" t="s">
        <v>5</v>
      </c>
      <c r="I272" t="s">
        <v>269</v>
      </c>
      <c r="J272" t="s">
        <v>26</v>
      </c>
    </row>
    <row r="273" spans="1:10" x14ac:dyDescent="0.25">
      <c r="A273" t="s">
        <v>288</v>
      </c>
      <c r="B273">
        <v>26</v>
      </c>
      <c r="C273">
        <v>1.64</v>
      </c>
      <c r="D273">
        <v>5</v>
      </c>
      <c r="E273">
        <v>5</v>
      </c>
      <c r="F273">
        <f t="shared" si="4"/>
        <v>65</v>
      </c>
      <c r="G273">
        <v>128</v>
      </c>
      <c r="H273" t="s">
        <v>5</v>
      </c>
      <c r="I273" t="s">
        <v>269</v>
      </c>
      <c r="J273" t="s">
        <v>26</v>
      </c>
    </row>
    <row r="274" spans="1:10" x14ac:dyDescent="0.25">
      <c r="A274" t="s">
        <v>289</v>
      </c>
      <c r="B274">
        <v>30</v>
      </c>
      <c r="C274">
        <v>1.82</v>
      </c>
      <c r="D274">
        <v>6</v>
      </c>
      <c r="E274">
        <v>0</v>
      </c>
      <c r="F274">
        <f t="shared" si="4"/>
        <v>72</v>
      </c>
      <c r="G274">
        <v>163</v>
      </c>
      <c r="H274" t="s">
        <v>5</v>
      </c>
      <c r="I274" t="s">
        <v>269</v>
      </c>
      <c r="J274" t="s">
        <v>26</v>
      </c>
    </row>
    <row r="275" spans="1:10" x14ac:dyDescent="0.25">
      <c r="A275" t="s">
        <v>290</v>
      </c>
      <c r="B275">
        <v>31</v>
      </c>
      <c r="C275">
        <v>1.67</v>
      </c>
      <c r="D275">
        <v>5</v>
      </c>
      <c r="E275">
        <v>6</v>
      </c>
      <c r="F275">
        <f t="shared" si="4"/>
        <v>66</v>
      </c>
      <c r="G275">
        <v>123</v>
      </c>
      <c r="H275" t="s">
        <v>5</v>
      </c>
      <c r="I275" t="s">
        <v>269</v>
      </c>
      <c r="J275" t="s">
        <v>26</v>
      </c>
    </row>
    <row r="276" spans="1:10" x14ac:dyDescent="0.25">
      <c r="A276" t="s">
        <v>291</v>
      </c>
      <c r="B276">
        <v>27</v>
      </c>
      <c r="C276">
        <v>1.68</v>
      </c>
      <c r="D276">
        <v>5</v>
      </c>
      <c r="E276">
        <v>6</v>
      </c>
      <c r="F276">
        <f t="shared" si="4"/>
        <v>66</v>
      </c>
      <c r="G276">
        <v>137</v>
      </c>
      <c r="H276" t="s">
        <v>5</v>
      </c>
      <c r="I276" t="s">
        <v>269</v>
      </c>
      <c r="J276" t="s">
        <v>26</v>
      </c>
    </row>
    <row r="277" spans="1:10" x14ac:dyDescent="0.25">
      <c r="A277" t="s">
        <v>292</v>
      </c>
      <c r="B277">
        <v>23</v>
      </c>
      <c r="C277">
        <v>1.65</v>
      </c>
      <c r="D277">
        <v>5</v>
      </c>
      <c r="E277">
        <v>5</v>
      </c>
      <c r="F277">
        <f t="shared" si="4"/>
        <v>65</v>
      </c>
      <c r="G277">
        <v>134</v>
      </c>
      <c r="H277" t="s">
        <v>5</v>
      </c>
      <c r="I277" t="s">
        <v>269</v>
      </c>
      <c r="J277" t="s">
        <v>26</v>
      </c>
    </row>
    <row r="278" spans="1:10" x14ac:dyDescent="0.25">
      <c r="A278" t="s">
        <v>293</v>
      </c>
      <c r="B278">
        <v>32</v>
      </c>
      <c r="C278">
        <v>1.72</v>
      </c>
      <c r="D278">
        <v>5</v>
      </c>
      <c r="E278">
        <v>8</v>
      </c>
      <c r="F278">
        <f t="shared" si="4"/>
        <v>68</v>
      </c>
      <c r="G278">
        <v>148</v>
      </c>
      <c r="H278" t="s">
        <v>5</v>
      </c>
      <c r="I278" t="s">
        <v>269</v>
      </c>
      <c r="J278" t="s">
        <v>26</v>
      </c>
    </row>
    <row r="279" spans="1:10" x14ac:dyDescent="0.25">
      <c r="A279" t="s">
        <v>294</v>
      </c>
      <c r="B279">
        <v>24</v>
      </c>
      <c r="C279">
        <v>1.65</v>
      </c>
      <c r="D279">
        <v>5</v>
      </c>
      <c r="E279">
        <v>5</v>
      </c>
      <c r="F279">
        <f t="shared" si="4"/>
        <v>65</v>
      </c>
      <c r="G279">
        <v>152</v>
      </c>
      <c r="H279" t="s">
        <v>5</v>
      </c>
      <c r="I279" t="s">
        <v>269</v>
      </c>
      <c r="J279" t="s">
        <v>26</v>
      </c>
    </row>
    <row r="280" spans="1:10" x14ac:dyDescent="0.25">
      <c r="A280" t="s">
        <v>295</v>
      </c>
      <c r="B280">
        <v>21</v>
      </c>
      <c r="C280">
        <v>1.7</v>
      </c>
      <c r="D280">
        <v>5</v>
      </c>
      <c r="E280">
        <v>7</v>
      </c>
      <c r="F280">
        <f t="shared" si="4"/>
        <v>67</v>
      </c>
      <c r="G280">
        <v>154</v>
      </c>
      <c r="H280" t="s">
        <v>5</v>
      </c>
      <c r="I280" t="s">
        <v>269</v>
      </c>
      <c r="J280" t="s">
        <v>26</v>
      </c>
    </row>
    <row r="281" spans="1:10" x14ac:dyDescent="0.25">
      <c r="A281" t="s">
        <v>296</v>
      </c>
      <c r="B281">
        <v>27</v>
      </c>
      <c r="C281">
        <v>1.69</v>
      </c>
      <c r="D281">
        <v>5</v>
      </c>
      <c r="E281">
        <v>7</v>
      </c>
      <c r="F281">
        <f t="shared" si="4"/>
        <v>67</v>
      </c>
      <c r="G281">
        <v>137</v>
      </c>
      <c r="H281" t="s">
        <v>5</v>
      </c>
      <c r="I281" t="s">
        <v>269</v>
      </c>
      <c r="J281" t="s">
        <v>26</v>
      </c>
    </row>
    <row r="282" spans="1:10" x14ac:dyDescent="0.25">
      <c r="A282" t="s">
        <v>297</v>
      </c>
      <c r="B282">
        <v>34</v>
      </c>
      <c r="C282">
        <v>1.65</v>
      </c>
      <c r="D282">
        <v>5</v>
      </c>
      <c r="E282">
        <v>5</v>
      </c>
      <c r="F282">
        <f t="shared" si="4"/>
        <v>65</v>
      </c>
      <c r="G282">
        <v>121</v>
      </c>
      <c r="H282" t="s">
        <v>5</v>
      </c>
      <c r="I282" t="s">
        <v>269</v>
      </c>
      <c r="J282" t="s">
        <v>26</v>
      </c>
    </row>
    <row r="283" spans="1:10" x14ac:dyDescent="0.25">
      <c r="A283" t="s">
        <v>298</v>
      </c>
      <c r="B283">
        <v>36</v>
      </c>
      <c r="C283">
        <v>1.61</v>
      </c>
      <c r="D283">
        <v>5</v>
      </c>
      <c r="E283">
        <v>3</v>
      </c>
      <c r="F283">
        <f t="shared" si="4"/>
        <v>63</v>
      </c>
      <c r="G283">
        <v>146</v>
      </c>
      <c r="H283" t="s">
        <v>5</v>
      </c>
      <c r="I283" t="s">
        <v>269</v>
      </c>
      <c r="J283" t="s">
        <v>26</v>
      </c>
    </row>
    <row r="284" spans="1:10" x14ac:dyDescent="0.25">
      <c r="A284" t="s">
        <v>299</v>
      </c>
      <c r="B284">
        <v>27</v>
      </c>
      <c r="C284">
        <v>1.68</v>
      </c>
      <c r="D284">
        <v>5</v>
      </c>
      <c r="E284">
        <v>6</v>
      </c>
      <c r="F284">
        <f t="shared" si="4"/>
        <v>66</v>
      </c>
      <c r="G284">
        <v>134</v>
      </c>
      <c r="H284" t="s">
        <v>5</v>
      </c>
      <c r="I284" t="s">
        <v>269</v>
      </c>
      <c r="J284" t="s">
        <v>26</v>
      </c>
    </row>
    <row r="285" spans="1:10" x14ac:dyDescent="0.25">
      <c r="A285" t="s">
        <v>300</v>
      </c>
      <c r="B285">
        <v>25</v>
      </c>
      <c r="C285">
        <v>1.6</v>
      </c>
      <c r="D285">
        <v>5</v>
      </c>
      <c r="E285">
        <v>3</v>
      </c>
      <c r="F285">
        <f t="shared" si="4"/>
        <v>63</v>
      </c>
      <c r="G285">
        <v>137</v>
      </c>
      <c r="H285" t="s">
        <v>5</v>
      </c>
      <c r="I285" t="s">
        <v>269</v>
      </c>
      <c r="J285" t="s">
        <v>26</v>
      </c>
    </row>
    <row r="286" spans="1:10" x14ac:dyDescent="0.25">
      <c r="A286" t="s">
        <v>301</v>
      </c>
      <c r="B286">
        <v>28</v>
      </c>
      <c r="C286">
        <v>1.52</v>
      </c>
      <c r="D286">
        <v>5</v>
      </c>
      <c r="E286">
        <v>0</v>
      </c>
      <c r="F286">
        <f t="shared" si="4"/>
        <v>60</v>
      </c>
      <c r="G286">
        <v>121</v>
      </c>
      <c r="H286" t="s">
        <v>5</v>
      </c>
      <c r="I286" t="s">
        <v>269</v>
      </c>
      <c r="J286" t="s">
        <v>26</v>
      </c>
    </row>
    <row r="287" spans="1:10" x14ac:dyDescent="0.25">
      <c r="A287" t="s">
        <v>302</v>
      </c>
      <c r="B287">
        <v>27</v>
      </c>
      <c r="C287">
        <v>1.67</v>
      </c>
      <c r="D287">
        <v>5</v>
      </c>
      <c r="E287">
        <v>6</v>
      </c>
      <c r="F287">
        <f t="shared" si="4"/>
        <v>66</v>
      </c>
      <c r="G287">
        <v>141</v>
      </c>
      <c r="H287" t="s">
        <v>5</v>
      </c>
      <c r="I287" t="s">
        <v>269</v>
      </c>
      <c r="J287" t="s">
        <v>26</v>
      </c>
    </row>
    <row r="288" spans="1:10" x14ac:dyDescent="0.25">
      <c r="A288" t="s">
        <v>303</v>
      </c>
      <c r="B288">
        <v>25</v>
      </c>
      <c r="C288">
        <v>1.65</v>
      </c>
      <c r="D288">
        <v>5</v>
      </c>
      <c r="E288">
        <v>5</v>
      </c>
      <c r="F288">
        <f t="shared" si="4"/>
        <v>65</v>
      </c>
      <c r="G288">
        <v>143</v>
      </c>
      <c r="H288" t="s">
        <v>5</v>
      </c>
      <c r="I288" t="s">
        <v>269</v>
      </c>
      <c r="J288" t="s">
        <v>26</v>
      </c>
    </row>
    <row r="289" spans="1:10" x14ac:dyDescent="0.25">
      <c r="A289" t="s">
        <v>304</v>
      </c>
      <c r="B289">
        <v>28</v>
      </c>
      <c r="C289">
        <v>1.72</v>
      </c>
      <c r="D289">
        <v>5</v>
      </c>
      <c r="E289">
        <v>8</v>
      </c>
      <c r="F289">
        <f t="shared" si="4"/>
        <v>68</v>
      </c>
      <c r="G289">
        <v>143</v>
      </c>
      <c r="H289" t="s">
        <v>5</v>
      </c>
      <c r="I289" t="s">
        <v>269</v>
      </c>
      <c r="J289" t="s">
        <v>26</v>
      </c>
    </row>
    <row r="290" spans="1:10" x14ac:dyDescent="0.25">
      <c r="A290" t="s">
        <v>305</v>
      </c>
      <c r="B290">
        <v>31</v>
      </c>
      <c r="C290">
        <v>1.84</v>
      </c>
      <c r="D290">
        <v>6</v>
      </c>
      <c r="E290">
        <v>0</v>
      </c>
      <c r="F290">
        <f t="shared" si="4"/>
        <v>72</v>
      </c>
      <c r="G290">
        <v>165</v>
      </c>
      <c r="H290" t="s">
        <v>5</v>
      </c>
      <c r="I290" t="s">
        <v>306</v>
      </c>
      <c r="J290" t="s">
        <v>7</v>
      </c>
    </row>
    <row r="291" spans="1:10" x14ac:dyDescent="0.25">
      <c r="A291" t="s">
        <v>307</v>
      </c>
      <c r="B291">
        <v>34</v>
      </c>
      <c r="C291">
        <v>1.8</v>
      </c>
      <c r="D291">
        <v>5</v>
      </c>
      <c r="E291">
        <v>11</v>
      </c>
      <c r="F291">
        <f t="shared" si="4"/>
        <v>71</v>
      </c>
      <c r="G291">
        <v>183</v>
      </c>
      <c r="H291" t="s">
        <v>5</v>
      </c>
      <c r="I291" t="s">
        <v>306</v>
      </c>
      <c r="J291" t="s">
        <v>7</v>
      </c>
    </row>
    <row r="292" spans="1:10" x14ac:dyDescent="0.25">
      <c r="A292" t="s">
        <v>308</v>
      </c>
      <c r="B292">
        <v>28</v>
      </c>
      <c r="C292">
        <v>1.83</v>
      </c>
      <c r="D292">
        <v>6</v>
      </c>
      <c r="E292">
        <v>0</v>
      </c>
      <c r="F292">
        <f t="shared" si="4"/>
        <v>72</v>
      </c>
      <c r="G292">
        <v>172</v>
      </c>
      <c r="H292" t="s">
        <v>5</v>
      </c>
      <c r="I292" t="s">
        <v>306</v>
      </c>
      <c r="J292" t="s">
        <v>7</v>
      </c>
    </row>
    <row r="293" spans="1:10" x14ac:dyDescent="0.25">
      <c r="A293" t="s">
        <v>309</v>
      </c>
      <c r="B293">
        <v>33</v>
      </c>
      <c r="C293">
        <v>1.81</v>
      </c>
      <c r="D293">
        <v>5</v>
      </c>
      <c r="E293">
        <v>11</v>
      </c>
      <c r="F293">
        <f t="shared" si="4"/>
        <v>71</v>
      </c>
      <c r="G293">
        <v>176</v>
      </c>
      <c r="H293" t="s">
        <v>5</v>
      </c>
      <c r="I293" t="s">
        <v>306</v>
      </c>
      <c r="J293" t="s">
        <v>7</v>
      </c>
    </row>
    <row r="294" spans="1:10" x14ac:dyDescent="0.25">
      <c r="A294" t="s">
        <v>310</v>
      </c>
      <c r="B294">
        <v>32</v>
      </c>
      <c r="C294">
        <v>1.7</v>
      </c>
      <c r="D294">
        <v>5</v>
      </c>
      <c r="E294">
        <v>7</v>
      </c>
      <c r="F294">
        <f t="shared" si="4"/>
        <v>67</v>
      </c>
      <c r="G294">
        <v>159</v>
      </c>
      <c r="H294" t="s">
        <v>5</v>
      </c>
      <c r="I294" t="s">
        <v>306</v>
      </c>
      <c r="J294" t="s">
        <v>7</v>
      </c>
    </row>
    <row r="295" spans="1:10" x14ac:dyDescent="0.25">
      <c r="A295" t="s">
        <v>311</v>
      </c>
      <c r="B295">
        <v>28</v>
      </c>
      <c r="C295">
        <v>1.74</v>
      </c>
      <c r="D295">
        <v>5</v>
      </c>
      <c r="E295">
        <v>9</v>
      </c>
      <c r="F295">
        <f t="shared" si="4"/>
        <v>69</v>
      </c>
      <c r="G295">
        <v>152</v>
      </c>
      <c r="H295" t="s">
        <v>5</v>
      </c>
      <c r="I295" t="s">
        <v>306</v>
      </c>
      <c r="J295" t="s">
        <v>7</v>
      </c>
    </row>
    <row r="296" spans="1:10" x14ac:dyDescent="0.25">
      <c r="A296" t="s">
        <v>312</v>
      </c>
      <c r="B296">
        <v>24</v>
      </c>
      <c r="C296">
        <v>1.8</v>
      </c>
      <c r="D296">
        <v>5</v>
      </c>
      <c r="E296">
        <v>11</v>
      </c>
      <c r="F296">
        <f t="shared" si="4"/>
        <v>71</v>
      </c>
      <c r="G296">
        <v>176</v>
      </c>
      <c r="H296" t="s">
        <v>5</v>
      </c>
      <c r="I296" t="s">
        <v>306</v>
      </c>
      <c r="J296" t="s">
        <v>7</v>
      </c>
    </row>
    <row r="297" spans="1:10" x14ac:dyDescent="0.25">
      <c r="A297" t="s">
        <v>313</v>
      </c>
      <c r="B297">
        <v>23</v>
      </c>
      <c r="C297">
        <v>1.78</v>
      </c>
      <c r="D297">
        <v>5</v>
      </c>
      <c r="E297">
        <v>10</v>
      </c>
      <c r="F297">
        <f t="shared" si="4"/>
        <v>70</v>
      </c>
      <c r="G297">
        <v>174</v>
      </c>
      <c r="H297" t="s">
        <v>5</v>
      </c>
      <c r="I297" t="s">
        <v>306</v>
      </c>
      <c r="J297" t="s">
        <v>7</v>
      </c>
    </row>
    <row r="298" spans="1:10" x14ac:dyDescent="0.25">
      <c r="A298" t="s">
        <v>314</v>
      </c>
      <c r="B298">
        <v>26</v>
      </c>
      <c r="C298">
        <v>1.8</v>
      </c>
      <c r="D298">
        <v>5</v>
      </c>
      <c r="E298">
        <v>11</v>
      </c>
      <c r="F298">
        <f t="shared" si="4"/>
        <v>71</v>
      </c>
      <c r="G298">
        <v>154</v>
      </c>
      <c r="H298" t="s">
        <v>5</v>
      </c>
      <c r="I298" t="s">
        <v>306</v>
      </c>
      <c r="J298" t="s">
        <v>7</v>
      </c>
    </row>
    <row r="299" spans="1:10" x14ac:dyDescent="0.25">
      <c r="A299" t="s">
        <v>315</v>
      </c>
      <c r="B299">
        <v>29</v>
      </c>
      <c r="C299">
        <v>1.8</v>
      </c>
      <c r="D299">
        <v>5</v>
      </c>
      <c r="E299">
        <v>11</v>
      </c>
      <c r="F299">
        <f t="shared" si="4"/>
        <v>71</v>
      </c>
      <c r="G299">
        <v>165</v>
      </c>
      <c r="H299" t="s">
        <v>5</v>
      </c>
      <c r="I299" t="s">
        <v>306</v>
      </c>
      <c r="J299" t="s">
        <v>7</v>
      </c>
    </row>
    <row r="300" spans="1:10" x14ac:dyDescent="0.25">
      <c r="A300" t="s">
        <v>316</v>
      </c>
      <c r="B300">
        <v>27</v>
      </c>
      <c r="C300">
        <v>1.8</v>
      </c>
      <c r="D300">
        <v>5</v>
      </c>
      <c r="E300">
        <v>11</v>
      </c>
      <c r="F300">
        <f t="shared" si="4"/>
        <v>71</v>
      </c>
      <c r="G300">
        <v>172</v>
      </c>
      <c r="H300" t="s">
        <v>5</v>
      </c>
      <c r="I300" t="s">
        <v>306</v>
      </c>
      <c r="J300" t="s">
        <v>7</v>
      </c>
    </row>
    <row r="301" spans="1:10" x14ac:dyDescent="0.25">
      <c r="A301" t="s">
        <v>317</v>
      </c>
      <c r="B301">
        <v>28</v>
      </c>
      <c r="C301">
        <v>1.8</v>
      </c>
      <c r="D301">
        <v>5</v>
      </c>
      <c r="E301">
        <v>11</v>
      </c>
      <c r="F301">
        <f t="shared" si="4"/>
        <v>71</v>
      </c>
      <c r="G301">
        <v>172</v>
      </c>
      <c r="H301" t="s">
        <v>5</v>
      </c>
      <c r="I301" t="s">
        <v>306</v>
      </c>
      <c r="J301" t="s">
        <v>7</v>
      </c>
    </row>
    <row r="302" spans="1:10" x14ac:dyDescent="0.25">
      <c r="A302" t="s">
        <v>318</v>
      </c>
      <c r="B302">
        <v>25</v>
      </c>
      <c r="C302">
        <v>1.83</v>
      </c>
      <c r="D302">
        <v>6</v>
      </c>
      <c r="E302">
        <v>0</v>
      </c>
      <c r="F302">
        <f t="shared" si="4"/>
        <v>72</v>
      </c>
      <c r="G302">
        <v>183</v>
      </c>
      <c r="H302" t="s">
        <v>5</v>
      </c>
      <c r="I302" t="s">
        <v>306</v>
      </c>
      <c r="J302" t="s">
        <v>7</v>
      </c>
    </row>
    <row r="303" spans="1:10" x14ac:dyDescent="0.25">
      <c r="A303" t="s">
        <v>319</v>
      </c>
      <c r="B303">
        <v>32</v>
      </c>
      <c r="C303">
        <v>1.73</v>
      </c>
      <c r="D303">
        <v>5</v>
      </c>
      <c r="E303">
        <v>8</v>
      </c>
      <c r="F303">
        <f t="shared" si="4"/>
        <v>68</v>
      </c>
      <c r="G303">
        <v>152</v>
      </c>
      <c r="H303" t="s">
        <v>5</v>
      </c>
      <c r="I303" t="s">
        <v>306</v>
      </c>
      <c r="J303" t="s">
        <v>7</v>
      </c>
    </row>
    <row r="304" spans="1:10" x14ac:dyDescent="0.25">
      <c r="A304" t="s">
        <v>320</v>
      </c>
      <c r="B304">
        <v>26</v>
      </c>
      <c r="C304">
        <v>1.75</v>
      </c>
      <c r="D304">
        <v>5</v>
      </c>
      <c r="E304">
        <v>9</v>
      </c>
      <c r="F304">
        <f t="shared" si="4"/>
        <v>69</v>
      </c>
      <c r="G304">
        <v>170</v>
      </c>
      <c r="H304" t="s">
        <v>5</v>
      </c>
      <c r="I304" t="s">
        <v>306</v>
      </c>
      <c r="J304" t="s">
        <v>7</v>
      </c>
    </row>
    <row r="305" spans="1:10" x14ac:dyDescent="0.25">
      <c r="A305" t="s">
        <v>321</v>
      </c>
      <c r="B305">
        <v>24</v>
      </c>
      <c r="C305">
        <v>1.81</v>
      </c>
      <c r="D305">
        <v>5</v>
      </c>
      <c r="E305">
        <v>11</v>
      </c>
      <c r="F305">
        <f t="shared" si="4"/>
        <v>71</v>
      </c>
      <c r="G305">
        <v>154</v>
      </c>
      <c r="H305" t="s">
        <v>5</v>
      </c>
      <c r="I305" t="s">
        <v>306</v>
      </c>
      <c r="J305" t="s">
        <v>7</v>
      </c>
    </row>
    <row r="306" spans="1:10" x14ac:dyDescent="0.25">
      <c r="A306" t="s">
        <v>322</v>
      </c>
      <c r="B306">
        <v>29</v>
      </c>
      <c r="C306">
        <v>1.7</v>
      </c>
      <c r="D306">
        <v>5</v>
      </c>
      <c r="E306">
        <v>7</v>
      </c>
      <c r="F306">
        <f t="shared" si="4"/>
        <v>67</v>
      </c>
      <c r="G306">
        <v>141</v>
      </c>
      <c r="H306" t="s">
        <v>5</v>
      </c>
      <c r="I306" t="s">
        <v>306</v>
      </c>
      <c r="J306" t="s">
        <v>7</v>
      </c>
    </row>
    <row r="307" spans="1:10" x14ac:dyDescent="0.25">
      <c r="A307" t="s">
        <v>323</v>
      </c>
      <c r="B307">
        <v>26</v>
      </c>
      <c r="C307">
        <v>1.84</v>
      </c>
      <c r="D307">
        <v>6</v>
      </c>
      <c r="E307">
        <v>0</v>
      </c>
      <c r="F307">
        <f t="shared" si="4"/>
        <v>72</v>
      </c>
      <c r="G307">
        <v>172</v>
      </c>
      <c r="H307" t="s">
        <v>5</v>
      </c>
      <c r="I307" t="s">
        <v>306</v>
      </c>
      <c r="J307" t="s">
        <v>7</v>
      </c>
    </row>
    <row r="308" spans="1:10" x14ac:dyDescent="0.25">
      <c r="A308" t="s">
        <v>324</v>
      </c>
      <c r="B308">
        <v>24</v>
      </c>
      <c r="C308">
        <v>1.57</v>
      </c>
      <c r="D308">
        <v>5</v>
      </c>
      <c r="E308">
        <v>2</v>
      </c>
      <c r="F308">
        <f t="shared" si="4"/>
        <v>62</v>
      </c>
      <c r="G308">
        <v>110</v>
      </c>
      <c r="H308" t="s">
        <v>5</v>
      </c>
      <c r="I308" t="s">
        <v>306</v>
      </c>
      <c r="J308" t="s">
        <v>26</v>
      </c>
    </row>
    <row r="309" spans="1:10" x14ac:dyDescent="0.25">
      <c r="A309" t="s">
        <v>325</v>
      </c>
      <c r="B309">
        <v>29</v>
      </c>
      <c r="C309">
        <v>1.68</v>
      </c>
      <c r="D309">
        <v>5</v>
      </c>
      <c r="E309">
        <v>6</v>
      </c>
      <c r="F309">
        <f t="shared" si="4"/>
        <v>66</v>
      </c>
      <c r="G309">
        <v>141</v>
      </c>
      <c r="H309" t="s">
        <v>5</v>
      </c>
      <c r="I309" t="s">
        <v>306</v>
      </c>
      <c r="J309" t="s">
        <v>26</v>
      </c>
    </row>
    <row r="310" spans="1:10" x14ac:dyDescent="0.25">
      <c r="A310" t="s">
        <v>326</v>
      </c>
      <c r="B310">
        <v>21</v>
      </c>
      <c r="C310">
        <v>1.64</v>
      </c>
      <c r="D310">
        <v>5</v>
      </c>
      <c r="E310">
        <v>5</v>
      </c>
      <c r="F310">
        <f t="shared" si="4"/>
        <v>65</v>
      </c>
      <c r="G310">
        <v>119</v>
      </c>
      <c r="H310" t="s">
        <v>5</v>
      </c>
      <c r="I310" t="s">
        <v>306</v>
      </c>
      <c r="J310" t="s">
        <v>26</v>
      </c>
    </row>
    <row r="311" spans="1:10" x14ac:dyDescent="0.25">
      <c r="A311" t="s">
        <v>327</v>
      </c>
      <c r="B311">
        <v>23</v>
      </c>
      <c r="C311">
        <v>1.68</v>
      </c>
      <c r="D311">
        <v>5</v>
      </c>
      <c r="E311">
        <v>6</v>
      </c>
      <c r="F311">
        <f t="shared" si="4"/>
        <v>66</v>
      </c>
      <c r="G311">
        <v>137</v>
      </c>
      <c r="H311" t="s">
        <v>5</v>
      </c>
      <c r="I311" t="s">
        <v>306</v>
      </c>
      <c r="J311" t="s">
        <v>26</v>
      </c>
    </row>
    <row r="312" spans="1:10" x14ac:dyDescent="0.25">
      <c r="A312" t="s">
        <v>328</v>
      </c>
      <c r="B312">
        <v>24</v>
      </c>
      <c r="C312">
        <v>1.66</v>
      </c>
      <c r="D312">
        <v>5</v>
      </c>
      <c r="E312">
        <v>5</v>
      </c>
      <c r="F312">
        <f t="shared" si="4"/>
        <v>65</v>
      </c>
      <c r="G312">
        <v>134</v>
      </c>
      <c r="H312" t="s">
        <v>5</v>
      </c>
      <c r="I312" t="s">
        <v>306</v>
      </c>
      <c r="J312" t="s">
        <v>26</v>
      </c>
    </row>
    <row r="313" spans="1:10" x14ac:dyDescent="0.25">
      <c r="A313" t="s">
        <v>329</v>
      </c>
      <c r="B313">
        <v>31</v>
      </c>
      <c r="C313">
        <v>1.62</v>
      </c>
      <c r="D313">
        <v>5</v>
      </c>
      <c r="E313">
        <v>4</v>
      </c>
      <c r="F313">
        <f t="shared" si="4"/>
        <v>64</v>
      </c>
      <c r="G313">
        <v>134</v>
      </c>
      <c r="H313" t="s">
        <v>5</v>
      </c>
      <c r="I313" t="s">
        <v>306</v>
      </c>
      <c r="J313" t="s">
        <v>26</v>
      </c>
    </row>
    <row r="314" spans="1:10" x14ac:dyDescent="0.25">
      <c r="A314" t="s">
        <v>330</v>
      </c>
      <c r="B314">
        <v>19</v>
      </c>
      <c r="C314">
        <v>1.63</v>
      </c>
      <c r="D314">
        <v>5</v>
      </c>
      <c r="E314">
        <v>4</v>
      </c>
      <c r="F314">
        <f t="shared" si="4"/>
        <v>64</v>
      </c>
      <c r="G314">
        <v>112</v>
      </c>
      <c r="H314" t="s">
        <v>5</v>
      </c>
      <c r="I314" t="s">
        <v>306</v>
      </c>
      <c r="J314" t="s">
        <v>26</v>
      </c>
    </row>
    <row r="315" spans="1:10" x14ac:dyDescent="0.25">
      <c r="A315" t="s">
        <v>331</v>
      </c>
      <c r="B315">
        <v>26</v>
      </c>
      <c r="C315">
        <v>1.7</v>
      </c>
      <c r="D315">
        <v>5</v>
      </c>
      <c r="E315">
        <v>7</v>
      </c>
      <c r="F315">
        <f t="shared" si="4"/>
        <v>67</v>
      </c>
      <c r="G315">
        <v>137</v>
      </c>
      <c r="H315" t="s">
        <v>5</v>
      </c>
      <c r="I315" t="s">
        <v>306</v>
      </c>
      <c r="J315" t="s">
        <v>26</v>
      </c>
    </row>
    <row r="316" spans="1:10" x14ac:dyDescent="0.25">
      <c r="A316" t="s">
        <v>332</v>
      </c>
      <c r="B316">
        <v>32</v>
      </c>
      <c r="C316">
        <v>1.64</v>
      </c>
      <c r="D316">
        <v>5</v>
      </c>
      <c r="E316">
        <v>5</v>
      </c>
      <c r="F316">
        <f t="shared" si="4"/>
        <v>65</v>
      </c>
      <c r="G316">
        <v>123</v>
      </c>
      <c r="H316" t="s">
        <v>5</v>
      </c>
      <c r="I316" t="s">
        <v>306</v>
      </c>
      <c r="J316" t="s">
        <v>26</v>
      </c>
    </row>
    <row r="317" spans="1:10" x14ac:dyDescent="0.25">
      <c r="A317" t="s">
        <v>333</v>
      </c>
      <c r="B317">
        <v>22</v>
      </c>
      <c r="C317">
        <v>1.61</v>
      </c>
      <c r="D317">
        <v>5</v>
      </c>
      <c r="E317">
        <v>3</v>
      </c>
      <c r="F317">
        <f t="shared" si="4"/>
        <v>63</v>
      </c>
      <c r="G317">
        <v>132</v>
      </c>
      <c r="H317" t="s">
        <v>5</v>
      </c>
      <c r="I317" t="s">
        <v>306</v>
      </c>
      <c r="J317" t="s">
        <v>26</v>
      </c>
    </row>
    <row r="318" spans="1:10" x14ac:dyDescent="0.25">
      <c r="A318" t="s">
        <v>334</v>
      </c>
      <c r="B318">
        <v>26</v>
      </c>
      <c r="C318">
        <v>1.6</v>
      </c>
      <c r="D318">
        <v>5</v>
      </c>
      <c r="E318">
        <v>3</v>
      </c>
      <c r="F318">
        <f t="shared" si="4"/>
        <v>63</v>
      </c>
      <c r="G318">
        <v>117</v>
      </c>
      <c r="H318" t="s">
        <v>5</v>
      </c>
      <c r="I318" t="s">
        <v>306</v>
      </c>
      <c r="J318" t="s">
        <v>26</v>
      </c>
    </row>
    <row r="319" spans="1:10" x14ac:dyDescent="0.25">
      <c r="A319" t="s">
        <v>335</v>
      </c>
      <c r="B319">
        <v>25</v>
      </c>
      <c r="C319">
        <v>1.67</v>
      </c>
      <c r="D319">
        <v>5</v>
      </c>
      <c r="E319">
        <v>6</v>
      </c>
      <c r="F319">
        <f t="shared" si="4"/>
        <v>66</v>
      </c>
      <c r="G319">
        <v>132</v>
      </c>
      <c r="H319" t="s">
        <v>5</v>
      </c>
      <c r="I319" t="s">
        <v>306</v>
      </c>
      <c r="J319" t="s">
        <v>26</v>
      </c>
    </row>
    <row r="320" spans="1:10" x14ac:dyDescent="0.25">
      <c r="A320" t="s">
        <v>336</v>
      </c>
      <c r="B320">
        <v>26</v>
      </c>
      <c r="C320">
        <v>1.6</v>
      </c>
      <c r="D320">
        <v>5</v>
      </c>
      <c r="E320">
        <v>3</v>
      </c>
      <c r="F320">
        <f t="shared" si="4"/>
        <v>63</v>
      </c>
      <c r="G320">
        <v>117</v>
      </c>
      <c r="H320" t="s">
        <v>5</v>
      </c>
      <c r="I320" t="s">
        <v>306</v>
      </c>
      <c r="J320" t="s">
        <v>26</v>
      </c>
    </row>
    <row r="321" spans="1:10" x14ac:dyDescent="0.25">
      <c r="A321" t="s">
        <v>337</v>
      </c>
      <c r="B321">
        <v>22</v>
      </c>
      <c r="C321">
        <v>1.65</v>
      </c>
      <c r="D321">
        <v>5</v>
      </c>
      <c r="E321">
        <v>5</v>
      </c>
      <c r="F321">
        <f t="shared" si="4"/>
        <v>65</v>
      </c>
      <c r="G321">
        <v>134</v>
      </c>
      <c r="H321" t="s">
        <v>5</v>
      </c>
      <c r="I321" t="s">
        <v>306</v>
      </c>
      <c r="J321" t="s">
        <v>26</v>
      </c>
    </row>
    <row r="322" spans="1:10" x14ac:dyDescent="0.25">
      <c r="A322" t="s">
        <v>338</v>
      </c>
      <c r="B322">
        <v>25</v>
      </c>
      <c r="C322">
        <v>1.72</v>
      </c>
      <c r="D322">
        <v>5</v>
      </c>
      <c r="E322">
        <v>8</v>
      </c>
      <c r="F322">
        <f t="shared" si="4"/>
        <v>68</v>
      </c>
      <c r="G322">
        <v>163</v>
      </c>
      <c r="H322" t="s">
        <v>5</v>
      </c>
      <c r="I322" t="s">
        <v>306</v>
      </c>
      <c r="J322" t="s">
        <v>26</v>
      </c>
    </row>
    <row r="323" spans="1:10" x14ac:dyDescent="0.25">
      <c r="A323" t="s">
        <v>339</v>
      </c>
      <c r="B323">
        <v>26</v>
      </c>
      <c r="C323">
        <v>1.69</v>
      </c>
      <c r="D323">
        <v>5</v>
      </c>
      <c r="E323">
        <v>7</v>
      </c>
      <c r="F323">
        <f t="shared" ref="F323:F386" si="5">D323*12+E323</f>
        <v>67</v>
      </c>
      <c r="G323">
        <v>161</v>
      </c>
      <c r="H323" t="s">
        <v>5</v>
      </c>
      <c r="I323" t="s">
        <v>306</v>
      </c>
      <c r="J323" t="s">
        <v>26</v>
      </c>
    </row>
    <row r="324" spans="1:10" x14ac:dyDescent="0.25">
      <c r="A324" t="s">
        <v>340</v>
      </c>
      <c r="B324">
        <v>22</v>
      </c>
      <c r="C324">
        <v>1.71</v>
      </c>
      <c r="D324">
        <v>5</v>
      </c>
      <c r="E324">
        <v>7</v>
      </c>
      <c r="F324">
        <f t="shared" si="5"/>
        <v>67</v>
      </c>
      <c r="G324">
        <v>128</v>
      </c>
      <c r="H324" t="s">
        <v>5</v>
      </c>
      <c r="I324" t="s">
        <v>306</v>
      </c>
      <c r="J324" t="s">
        <v>26</v>
      </c>
    </row>
    <row r="325" spans="1:10" x14ac:dyDescent="0.25">
      <c r="A325" t="s">
        <v>341</v>
      </c>
      <c r="B325">
        <v>31</v>
      </c>
      <c r="C325">
        <v>1.59</v>
      </c>
      <c r="D325">
        <v>5</v>
      </c>
      <c r="E325">
        <v>3</v>
      </c>
      <c r="F325">
        <f t="shared" si="5"/>
        <v>63</v>
      </c>
      <c r="G325">
        <v>119</v>
      </c>
      <c r="H325" t="s">
        <v>5</v>
      </c>
      <c r="I325" t="s">
        <v>306</v>
      </c>
      <c r="J325" t="s">
        <v>26</v>
      </c>
    </row>
    <row r="326" spans="1:10" x14ac:dyDescent="0.25">
      <c r="A326" t="s">
        <v>342</v>
      </c>
      <c r="B326">
        <v>26</v>
      </c>
      <c r="C326">
        <v>1.82</v>
      </c>
      <c r="D326">
        <v>6</v>
      </c>
      <c r="E326">
        <v>0</v>
      </c>
      <c r="F326">
        <f t="shared" si="5"/>
        <v>72</v>
      </c>
      <c r="G326">
        <v>194</v>
      </c>
      <c r="H326" t="s">
        <v>5</v>
      </c>
      <c r="I326" t="s">
        <v>343</v>
      </c>
      <c r="J326" t="s">
        <v>7</v>
      </c>
    </row>
    <row r="327" spans="1:10" x14ac:dyDescent="0.25">
      <c r="A327" t="s">
        <v>344</v>
      </c>
      <c r="B327">
        <v>26</v>
      </c>
      <c r="C327">
        <v>1.73</v>
      </c>
      <c r="D327">
        <v>5</v>
      </c>
      <c r="E327">
        <v>8</v>
      </c>
      <c r="F327">
        <f t="shared" si="5"/>
        <v>68</v>
      </c>
      <c r="G327">
        <v>163</v>
      </c>
      <c r="H327" t="s">
        <v>5</v>
      </c>
      <c r="I327" t="s">
        <v>343</v>
      </c>
      <c r="J327" t="s">
        <v>7</v>
      </c>
    </row>
    <row r="328" spans="1:10" x14ac:dyDescent="0.25">
      <c r="A328" t="s">
        <v>345</v>
      </c>
      <c r="B328">
        <v>28</v>
      </c>
      <c r="C328">
        <v>1.82</v>
      </c>
      <c r="D328">
        <v>6</v>
      </c>
      <c r="E328">
        <v>0</v>
      </c>
      <c r="F328">
        <f t="shared" si="5"/>
        <v>72</v>
      </c>
      <c r="G328">
        <v>174</v>
      </c>
      <c r="H328" t="s">
        <v>5</v>
      </c>
      <c r="I328" t="s">
        <v>343</v>
      </c>
      <c r="J328" t="s">
        <v>7</v>
      </c>
    </row>
    <row r="329" spans="1:10" x14ac:dyDescent="0.25">
      <c r="A329" t="s">
        <v>346</v>
      </c>
      <c r="B329">
        <v>23</v>
      </c>
      <c r="C329">
        <v>1.77</v>
      </c>
      <c r="D329">
        <v>5</v>
      </c>
      <c r="E329">
        <v>10</v>
      </c>
      <c r="F329">
        <f t="shared" si="5"/>
        <v>70</v>
      </c>
      <c r="G329">
        <v>168</v>
      </c>
      <c r="H329" t="s">
        <v>5</v>
      </c>
      <c r="I329" t="s">
        <v>343</v>
      </c>
      <c r="J329" t="s">
        <v>7</v>
      </c>
    </row>
    <row r="330" spans="1:10" x14ac:dyDescent="0.25">
      <c r="A330" t="s">
        <v>347</v>
      </c>
      <c r="B330">
        <v>32</v>
      </c>
      <c r="C330">
        <v>1.83</v>
      </c>
      <c r="D330">
        <v>6</v>
      </c>
      <c r="E330">
        <v>0</v>
      </c>
      <c r="F330">
        <f t="shared" si="5"/>
        <v>72</v>
      </c>
      <c r="G330">
        <v>205</v>
      </c>
      <c r="H330" t="s">
        <v>5</v>
      </c>
      <c r="I330" t="s">
        <v>343</v>
      </c>
      <c r="J330" t="s">
        <v>7</v>
      </c>
    </row>
    <row r="331" spans="1:10" x14ac:dyDescent="0.25">
      <c r="A331" t="s">
        <v>348</v>
      </c>
      <c r="B331">
        <v>32</v>
      </c>
      <c r="C331">
        <v>1.85</v>
      </c>
      <c r="D331">
        <v>6</v>
      </c>
      <c r="E331">
        <v>1</v>
      </c>
      <c r="F331">
        <f t="shared" si="5"/>
        <v>73</v>
      </c>
      <c r="G331">
        <v>170</v>
      </c>
      <c r="H331" t="s">
        <v>5</v>
      </c>
      <c r="I331" t="s">
        <v>343</v>
      </c>
      <c r="J331" t="s">
        <v>7</v>
      </c>
    </row>
    <row r="332" spans="1:10" x14ac:dyDescent="0.25">
      <c r="A332" t="s">
        <v>349</v>
      </c>
      <c r="B332">
        <v>30</v>
      </c>
      <c r="C332">
        <v>1.84</v>
      </c>
      <c r="D332">
        <v>6</v>
      </c>
      <c r="E332">
        <v>0</v>
      </c>
      <c r="F332">
        <f t="shared" si="5"/>
        <v>72</v>
      </c>
      <c r="G332">
        <v>168</v>
      </c>
      <c r="H332" t="s">
        <v>5</v>
      </c>
      <c r="I332" t="s">
        <v>343</v>
      </c>
      <c r="J332" t="s">
        <v>7</v>
      </c>
    </row>
    <row r="333" spans="1:10" x14ac:dyDescent="0.25">
      <c r="A333" t="s">
        <v>350</v>
      </c>
      <c r="B333">
        <v>26</v>
      </c>
      <c r="C333">
        <v>1.7</v>
      </c>
      <c r="D333">
        <v>5</v>
      </c>
      <c r="E333">
        <v>7</v>
      </c>
      <c r="F333">
        <f t="shared" si="5"/>
        <v>67</v>
      </c>
      <c r="G333">
        <v>168</v>
      </c>
      <c r="H333" t="s">
        <v>5</v>
      </c>
      <c r="I333" t="s">
        <v>343</v>
      </c>
      <c r="J333" t="s">
        <v>7</v>
      </c>
    </row>
    <row r="334" spans="1:10" x14ac:dyDescent="0.25">
      <c r="A334" t="s">
        <v>351</v>
      </c>
      <c r="B334">
        <v>21</v>
      </c>
      <c r="C334">
        <v>1.72</v>
      </c>
      <c r="D334">
        <v>5</v>
      </c>
      <c r="E334">
        <v>8</v>
      </c>
      <c r="F334">
        <f t="shared" si="5"/>
        <v>68</v>
      </c>
      <c r="G334">
        <v>137</v>
      </c>
      <c r="H334" t="s">
        <v>5</v>
      </c>
      <c r="I334" t="s">
        <v>343</v>
      </c>
      <c r="J334" t="s">
        <v>7</v>
      </c>
    </row>
    <row r="335" spans="1:10" x14ac:dyDescent="0.25">
      <c r="A335" t="s">
        <v>352</v>
      </c>
      <c r="B335">
        <v>23</v>
      </c>
      <c r="C335">
        <v>1.73</v>
      </c>
      <c r="D335">
        <v>5</v>
      </c>
      <c r="E335">
        <v>8</v>
      </c>
      <c r="F335">
        <f t="shared" si="5"/>
        <v>68</v>
      </c>
      <c r="G335">
        <v>152</v>
      </c>
      <c r="H335" t="s">
        <v>5</v>
      </c>
      <c r="I335" t="s">
        <v>343</v>
      </c>
      <c r="J335" t="s">
        <v>7</v>
      </c>
    </row>
    <row r="336" spans="1:10" x14ac:dyDescent="0.25">
      <c r="A336" t="s">
        <v>353</v>
      </c>
      <c r="B336">
        <v>23</v>
      </c>
      <c r="C336">
        <v>1.76</v>
      </c>
      <c r="D336">
        <v>5</v>
      </c>
      <c r="E336">
        <v>9</v>
      </c>
      <c r="F336">
        <f t="shared" si="5"/>
        <v>69</v>
      </c>
      <c r="G336">
        <v>172</v>
      </c>
      <c r="H336" t="s">
        <v>5</v>
      </c>
      <c r="I336" t="s">
        <v>343</v>
      </c>
      <c r="J336" t="s">
        <v>7</v>
      </c>
    </row>
    <row r="337" spans="1:10" x14ac:dyDescent="0.25">
      <c r="A337" t="s">
        <v>354</v>
      </c>
      <c r="B337">
        <v>23</v>
      </c>
      <c r="C337">
        <v>1.8</v>
      </c>
      <c r="D337">
        <v>5</v>
      </c>
      <c r="E337">
        <v>11</v>
      </c>
      <c r="F337">
        <f t="shared" si="5"/>
        <v>71</v>
      </c>
      <c r="G337">
        <v>154</v>
      </c>
      <c r="H337" t="s">
        <v>5</v>
      </c>
      <c r="I337" t="s">
        <v>343</v>
      </c>
      <c r="J337" t="s">
        <v>7</v>
      </c>
    </row>
    <row r="338" spans="1:10" x14ac:dyDescent="0.25">
      <c r="A338" t="s">
        <v>355</v>
      </c>
      <c r="B338">
        <v>23</v>
      </c>
      <c r="C338">
        <v>1.85</v>
      </c>
      <c r="D338">
        <v>6</v>
      </c>
      <c r="E338">
        <v>1</v>
      </c>
      <c r="F338">
        <f t="shared" si="5"/>
        <v>73</v>
      </c>
      <c r="G338">
        <v>198</v>
      </c>
      <c r="H338" t="s">
        <v>5</v>
      </c>
      <c r="I338" t="s">
        <v>343</v>
      </c>
      <c r="J338" t="s">
        <v>7</v>
      </c>
    </row>
    <row r="339" spans="1:10" x14ac:dyDescent="0.25">
      <c r="A339" t="s">
        <v>356</v>
      </c>
      <c r="B339">
        <v>29</v>
      </c>
      <c r="C339">
        <v>1.67</v>
      </c>
      <c r="D339">
        <v>5</v>
      </c>
      <c r="E339">
        <v>6</v>
      </c>
      <c r="F339">
        <f t="shared" si="5"/>
        <v>66</v>
      </c>
      <c r="G339">
        <v>152</v>
      </c>
      <c r="H339" t="s">
        <v>5</v>
      </c>
      <c r="I339" t="s">
        <v>343</v>
      </c>
      <c r="J339" t="s">
        <v>7</v>
      </c>
    </row>
    <row r="340" spans="1:10" x14ac:dyDescent="0.25">
      <c r="A340" t="s">
        <v>357</v>
      </c>
      <c r="B340">
        <v>20</v>
      </c>
      <c r="C340">
        <v>1.61</v>
      </c>
      <c r="D340">
        <v>5</v>
      </c>
      <c r="E340">
        <v>3</v>
      </c>
      <c r="F340">
        <f t="shared" si="5"/>
        <v>63</v>
      </c>
      <c r="G340">
        <v>128</v>
      </c>
      <c r="H340" t="s">
        <v>5</v>
      </c>
      <c r="I340" t="s">
        <v>343</v>
      </c>
      <c r="J340" t="s">
        <v>7</v>
      </c>
    </row>
    <row r="341" spans="1:10" x14ac:dyDescent="0.25">
      <c r="A341" t="s">
        <v>358</v>
      </c>
      <c r="B341">
        <v>27</v>
      </c>
      <c r="C341">
        <v>1.73</v>
      </c>
      <c r="D341">
        <v>5</v>
      </c>
      <c r="E341">
        <v>8</v>
      </c>
      <c r="F341">
        <f t="shared" si="5"/>
        <v>68</v>
      </c>
      <c r="G341">
        <v>154</v>
      </c>
      <c r="H341" t="s">
        <v>5</v>
      </c>
      <c r="I341" t="s">
        <v>343</v>
      </c>
      <c r="J341" t="s">
        <v>7</v>
      </c>
    </row>
    <row r="342" spans="1:10" x14ac:dyDescent="0.25">
      <c r="A342" t="s">
        <v>359</v>
      </c>
      <c r="B342">
        <v>25</v>
      </c>
      <c r="C342">
        <v>1.93</v>
      </c>
      <c r="D342">
        <v>6</v>
      </c>
      <c r="E342">
        <v>4</v>
      </c>
      <c r="F342">
        <f t="shared" si="5"/>
        <v>76</v>
      </c>
      <c r="G342">
        <v>185</v>
      </c>
      <c r="H342" t="s">
        <v>5</v>
      </c>
      <c r="I342" t="s">
        <v>343</v>
      </c>
      <c r="J342" t="s">
        <v>7</v>
      </c>
    </row>
    <row r="343" spans="1:10" x14ac:dyDescent="0.25">
      <c r="A343" t="s">
        <v>360</v>
      </c>
      <c r="B343">
        <v>26</v>
      </c>
      <c r="C343">
        <v>1.78</v>
      </c>
      <c r="D343">
        <v>5</v>
      </c>
      <c r="E343">
        <v>10</v>
      </c>
      <c r="F343">
        <f t="shared" si="5"/>
        <v>70</v>
      </c>
      <c r="G343">
        <v>168</v>
      </c>
      <c r="H343" t="s">
        <v>5</v>
      </c>
      <c r="I343" t="s">
        <v>343</v>
      </c>
      <c r="J343" t="s">
        <v>7</v>
      </c>
    </row>
    <row r="344" spans="1:10" x14ac:dyDescent="0.25">
      <c r="A344" t="s">
        <v>361</v>
      </c>
      <c r="B344">
        <v>29</v>
      </c>
      <c r="C344">
        <v>1.78</v>
      </c>
      <c r="D344">
        <v>5</v>
      </c>
      <c r="E344">
        <v>10</v>
      </c>
      <c r="F344">
        <f t="shared" si="5"/>
        <v>70</v>
      </c>
      <c r="G344">
        <v>168</v>
      </c>
      <c r="H344" t="s">
        <v>5</v>
      </c>
      <c r="I344" t="s">
        <v>362</v>
      </c>
      <c r="J344" t="s">
        <v>7</v>
      </c>
    </row>
    <row r="345" spans="1:10" x14ac:dyDescent="0.25">
      <c r="A345" t="s">
        <v>363</v>
      </c>
      <c r="B345">
        <v>30</v>
      </c>
      <c r="C345">
        <v>1.82</v>
      </c>
      <c r="D345">
        <v>6</v>
      </c>
      <c r="E345">
        <v>0</v>
      </c>
      <c r="F345">
        <f t="shared" si="5"/>
        <v>72</v>
      </c>
      <c r="G345">
        <v>174</v>
      </c>
      <c r="H345" t="s">
        <v>5</v>
      </c>
      <c r="I345" t="s">
        <v>362</v>
      </c>
      <c r="J345" t="s">
        <v>7</v>
      </c>
    </row>
    <row r="346" spans="1:10" x14ac:dyDescent="0.25">
      <c r="A346" t="s">
        <v>364</v>
      </c>
      <c r="B346">
        <v>28</v>
      </c>
      <c r="C346">
        <v>1.96</v>
      </c>
      <c r="D346">
        <v>6</v>
      </c>
      <c r="E346">
        <v>5</v>
      </c>
      <c r="F346">
        <f t="shared" si="5"/>
        <v>77</v>
      </c>
      <c r="G346">
        <v>205</v>
      </c>
      <c r="H346" t="s">
        <v>5</v>
      </c>
      <c r="I346" t="s">
        <v>362</v>
      </c>
      <c r="J346" t="s">
        <v>7</v>
      </c>
    </row>
    <row r="347" spans="1:10" x14ac:dyDescent="0.25">
      <c r="A347" t="s">
        <v>365</v>
      </c>
      <c r="B347">
        <v>28</v>
      </c>
      <c r="C347">
        <v>1.95</v>
      </c>
      <c r="D347">
        <v>6</v>
      </c>
      <c r="E347">
        <v>5</v>
      </c>
      <c r="F347">
        <f t="shared" si="5"/>
        <v>77</v>
      </c>
      <c r="G347">
        <v>207</v>
      </c>
      <c r="H347" t="s">
        <v>5</v>
      </c>
      <c r="I347" t="s">
        <v>362</v>
      </c>
      <c r="J347" t="s">
        <v>7</v>
      </c>
    </row>
    <row r="348" spans="1:10" x14ac:dyDescent="0.25">
      <c r="A348" t="s">
        <v>366</v>
      </c>
      <c r="B348">
        <v>30</v>
      </c>
      <c r="C348">
        <v>1.77</v>
      </c>
      <c r="D348">
        <v>5</v>
      </c>
      <c r="E348">
        <v>10</v>
      </c>
      <c r="F348">
        <f t="shared" si="5"/>
        <v>70</v>
      </c>
      <c r="G348">
        <v>183</v>
      </c>
      <c r="H348" t="s">
        <v>5</v>
      </c>
      <c r="I348" t="s">
        <v>362</v>
      </c>
      <c r="J348" t="s">
        <v>7</v>
      </c>
    </row>
    <row r="349" spans="1:10" x14ac:dyDescent="0.25">
      <c r="A349" t="s">
        <v>367</v>
      </c>
      <c r="B349">
        <v>30</v>
      </c>
      <c r="C349">
        <v>1.7</v>
      </c>
      <c r="D349">
        <v>5</v>
      </c>
      <c r="E349">
        <v>7</v>
      </c>
      <c r="F349">
        <f t="shared" si="5"/>
        <v>67</v>
      </c>
      <c r="G349">
        <v>161</v>
      </c>
      <c r="H349" t="s">
        <v>5</v>
      </c>
      <c r="I349" t="s">
        <v>362</v>
      </c>
      <c r="J349" t="s">
        <v>7</v>
      </c>
    </row>
    <row r="350" spans="1:10" x14ac:dyDescent="0.25">
      <c r="A350" t="s">
        <v>368</v>
      </c>
      <c r="B350">
        <v>29</v>
      </c>
      <c r="C350">
        <v>1.78</v>
      </c>
      <c r="D350">
        <v>5</v>
      </c>
      <c r="E350">
        <v>10</v>
      </c>
      <c r="F350">
        <f t="shared" si="5"/>
        <v>70</v>
      </c>
      <c r="G350">
        <v>170</v>
      </c>
      <c r="H350" t="s">
        <v>5</v>
      </c>
      <c r="I350" t="s">
        <v>362</v>
      </c>
      <c r="J350" t="s">
        <v>7</v>
      </c>
    </row>
    <row r="351" spans="1:10" x14ac:dyDescent="0.25">
      <c r="A351" t="s">
        <v>369</v>
      </c>
      <c r="B351">
        <v>22</v>
      </c>
      <c r="C351">
        <v>1.75</v>
      </c>
      <c r="D351">
        <v>5</v>
      </c>
      <c r="E351">
        <v>9</v>
      </c>
      <c r="F351">
        <f t="shared" si="5"/>
        <v>69</v>
      </c>
      <c r="G351">
        <v>150</v>
      </c>
      <c r="H351" t="s">
        <v>5</v>
      </c>
      <c r="I351" t="s">
        <v>362</v>
      </c>
      <c r="J351" t="s">
        <v>7</v>
      </c>
    </row>
    <row r="352" spans="1:10" x14ac:dyDescent="0.25">
      <c r="A352" t="s">
        <v>370</v>
      </c>
      <c r="B352">
        <v>24</v>
      </c>
      <c r="C352">
        <v>1.83</v>
      </c>
      <c r="D352">
        <v>6</v>
      </c>
      <c r="E352">
        <v>0</v>
      </c>
      <c r="F352">
        <f t="shared" si="5"/>
        <v>72</v>
      </c>
      <c r="G352">
        <v>194</v>
      </c>
      <c r="H352" t="s">
        <v>5</v>
      </c>
      <c r="I352" t="s">
        <v>362</v>
      </c>
      <c r="J352" t="s">
        <v>7</v>
      </c>
    </row>
    <row r="353" spans="1:10" x14ac:dyDescent="0.25">
      <c r="A353" t="s">
        <v>371</v>
      </c>
      <c r="B353">
        <v>21</v>
      </c>
      <c r="C353">
        <v>1.75</v>
      </c>
      <c r="D353">
        <v>5</v>
      </c>
      <c r="E353">
        <v>9</v>
      </c>
      <c r="F353">
        <f t="shared" si="5"/>
        <v>69</v>
      </c>
      <c r="G353">
        <v>154</v>
      </c>
      <c r="H353" t="s">
        <v>5</v>
      </c>
      <c r="I353" t="s">
        <v>362</v>
      </c>
      <c r="J353" t="s">
        <v>7</v>
      </c>
    </row>
    <row r="354" spans="1:10" x14ac:dyDescent="0.25">
      <c r="A354" t="s">
        <v>372</v>
      </c>
      <c r="B354">
        <v>29</v>
      </c>
      <c r="C354">
        <v>1.78</v>
      </c>
      <c r="D354">
        <v>5</v>
      </c>
      <c r="E354">
        <v>10</v>
      </c>
      <c r="F354">
        <f t="shared" si="5"/>
        <v>70</v>
      </c>
      <c r="G354">
        <v>174</v>
      </c>
      <c r="H354" t="s">
        <v>5</v>
      </c>
      <c r="I354" t="s">
        <v>362</v>
      </c>
      <c r="J354" t="s">
        <v>7</v>
      </c>
    </row>
    <row r="355" spans="1:10" x14ac:dyDescent="0.25">
      <c r="A355" t="s">
        <v>373</v>
      </c>
      <c r="B355">
        <v>29</v>
      </c>
      <c r="C355">
        <v>1.87</v>
      </c>
      <c r="D355">
        <v>6</v>
      </c>
      <c r="E355">
        <v>2</v>
      </c>
      <c r="F355">
        <f t="shared" si="5"/>
        <v>74</v>
      </c>
      <c r="G355">
        <v>181</v>
      </c>
      <c r="H355" t="s">
        <v>5</v>
      </c>
      <c r="I355" t="s">
        <v>362</v>
      </c>
      <c r="J355" t="s">
        <v>7</v>
      </c>
    </row>
    <row r="356" spans="1:10" x14ac:dyDescent="0.25">
      <c r="A356" t="s">
        <v>374</v>
      </c>
      <c r="B356">
        <v>28</v>
      </c>
      <c r="C356">
        <v>1.73</v>
      </c>
      <c r="D356">
        <v>5</v>
      </c>
      <c r="E356">
        <v>8</v>
      </c>
      <c r="F356">
        <f t="shared" si="5"/>
        <v>68</v>
      </c>
      <c r="G356">
        <v>161</v>
      </c>
      <c r="H356" t="s">
        <v>5</v>
      </c>
      <c r="I356" t="s">
        <v>362</v>
      </c>
      <c r="J356" t="s">
        <v>7</v>
      </c>
    </row>
    <row r="357" spans="1:10" x14ac:dyDescent="0.25">
      <c r="A357" t="s">
        <v>375</v>
      </c>
      <c r="B357">
        <v>33</v>
      </c>
      <c r="C357">
        <v>1.74</v>
      </c>
      <c r="D357">
        <v>5</v>
      </c>
      <c r="E357">
        <v>9</v>
      </c>
      <c r="F357">
        <f t="shared" si="5"/>
        <v>69</v>
      </c>
      <c r="G357">
        <v>163</v>
      </c>
      <c r="H357" t="s">
        <v>5</v>
      </c>
      <c r="I357" t="s">
        <v>362</v>
      </c>
      <c r="J357" t="s">
        <v>7</v>
      </c>
    </row>
    <row r="358" spans="1:10" x14ac:dyDescent="0.25">
      <c r="A358" t="s">
        <v>376</v>
      </c>
      <c r="B358">
        <v>23</v>
      </c>
      <c r="C358">
        <v>1.83</v>
      </c>
      <c r="D358">
        <v>6</v>
      </c>
      <c r="E358">
        <v>0</v>
      </c>
      <c r="F358">
        <f t="shared" si="5"/>
        <v>72</v>
      </c>
      <c r="G358">
        <v>176</v>
      </c>
      <c r="H358" t="s">
        <v>5</v>
      </c>
      <c r="I358" t="s">
        <v>362</v>
      </c>
      <c r="J358" t="s">
        <v>7</v>
      </c>
    </row>
    <row r="359" spans="1:10" x14ac:dyDescent="0.25">
      <c r="A359" t="s">
        <v>377</v>
      </c>
      <c r="B359">
        <v>32</v>
      </c>
      <c r="C359">
        <v>1.77</v>
      </c>
      <c r="D359">
        <v>5</v>
      </c>
      <c r="E359">
        <v>10</v>
      </c>
      <c r="F359">
        <f t="shared" si="5"/>
        <v>70</v>
      </c>
      <c r="G359">
        <v>172</v>
      </c>
      <c r="H359" t="s">
        <v>5</v>
      </c>
      <c r="I359" t="s">
        <v>362</v>
      </c>
      <c r="J359" t="s">
        <v>7</v>
      </c>
    </row>
    <row r="360" spans="1:10" x14ac:dyDescent="0.25">
      <c r="A360" t="s">
        <v>378</v>
      </c>
      <c r="B360">
        <v>28</v>
      </c>
      <c r="C360">
        <v>1.7</v>
      </c>
      <c r="D360">
        <v>5</v>
      </c>
      <c r="E360">
        <v>7</v>
      </c>
      <c r="F360">
        <f t="shared" si="5"/>
        <v>67</v>
      </c>
      <c r="G360">
        <v>143</v>
      </c>
      <c r="H360" t="s">
        <v>5</v>
      </c>
      <c r="I360" t="s">
        <v>362</v>
      </c>
      <c r="J360" t="s">
        <v>7</v>
      </c>
    </row>
    <row r="361" spans="1:10" x14ac:dyDescent="0.25">
      <c r="A361" t="s">
        <v>379</v>
      </c>
      <c r="B361">
        <v>34</v>
      </c>
      <c r="C361">
        <v>1.86</v>
      </c>
      <c r="D361">
        <v>6</v>
      </c>
      <c r="E361">
        <v>1</v>
      </c>
      <c r="F361">
        <f t="shared" si="5"/>
        <v>73</v>
      </c>
      <c r="G361">
        <v>176</v>
      </c>
      <c r="H361" t="s">
        <v>5</v>
      </c>
      <c r="I361" t="s">
        <v>362</v>
      </c>
      <c r="J361" t="s">
        <v>7</v>
      </c>
    </row>
    <row r="362" spans="1:10" x14ac:dyDescent="0.25">
      <c r="A362" t="s">
        <v>380</v>
      </c>
      <c r="B362">
        <v>30</v>
      </c>
      <c r="C362">
        <v>1.63</v>
      </c>
      <c r="D362">
        <v>5</v>
      </c>
      <c r="E362">
        <v>4</v>
      </c>
      <c r="F362">
        <f t="shared" si="5"/>
        <v>64</v>
      </c>
      <c r="G362">
        <v>123</v>
      </c>
      <c r="H362" t="s">
        <v>5</v>
      </c>
      <c r="I362" t="s">
        <v>381</v>
      </c>
      <c r="J362" t="s">
        <v>26</v>
      </c>
    </row>
    <row r="363" spans="1:10" x14ac:dyDescent="0.25">
      <c r="A363" t="s">
        <v>382</v>
      </c>
      <c r="B363">
        <v>30</v>
      </c>
      <c r="C363">
        <v>1.67</v>
      </c>
      <c r="D363">
        <v>5</v>
      </c>
      <c r="E363">
        <v>6</v>
      </c>
      <c r="F363">
        <f t="shared" si="5"/>
        <v>66</v>
      </c>
      <c r="G363">
        <v>128</v>
      </c>
      <c r="H363" t="s">
        <v>5</v>
      </c>
      <c r="I363" t="s">
        <v>381</v>
      </c>
      <c r="J363" t="s">
        <v>26</v>
      </c>
    </row>
    <row r="364" spans="1:10" x14ac:dyDescent="0.25">
      <c r="A364" t="s">
        <v>383</v>
      </c>
      <c r="B364">
        <v>30</v>
      </c>
      <c r="C364">
        <v>1.57</v>
      </c>
      <c r="D364">
        <v>5</v>
      </c>
      <c r="E364">
        <v>2</v>
      </c>
      <c r="F364">
        <f t="shared" si="5"/>
        <v>62</v>
      </c>
      <c r="G364">
        <v>119</v>
      </c>
      <c r="H364" t="s">
        <v>5</v>
      </c>
      <c r="I364" t="s">
        <v>381</v>
      </c>
      <c r="J364" t="s">
        <v>26</v>
      </c>
    </row>
    <row r="365" spans="1:10" x14ac:dyDescent="0.25">
      <c r="A365" t="s">
        <v>384</v>
      </c>
      <c r="B365">
        <v>30</v>
      </c>
      <c r="C365">
        <v>1.64</v>
      </c>
      <c r="D365">
        <v>5</v>
      </c>
      <c r="E365">
        <v>5</v>
      </c>
      <c r="F365">
        <f t="shared" si="5"/>
        <v>65</v>
      </c>
      <c r="G365">
        <v>132</v>
      </c>
      <c r="H365" t="s">
        <v>5</v>
      </c>
      <c r="I365" t="s">
        <v>381</v>
      </c>
      <c r="J365" t="s">
        <v>26</v>
      </c>
    </row>
    <row r="366" spans="1:10" x14ac:dyDescent="0.25">
      <c r="A366" t="s">
        <v>385</v>
      </c>
      <c r="B366">
        <v>28</v>
      </c>
      <c r="C366">
        <v>1.64</v>
      </c>
      <c r="D366">
        <v>5</v>
      </c>
      <c r="E366">
        <v>5</v>
      </c>
      <c r="F366">
        <f t="shared" si="5"/>
        <v>65</v>
      </c>
      <c r="G366">
        <v>126</v>
      </c>
      <c r="H366" t="s">
        <v>5</v>
      </c>
      <c r="I366" t="s">
        <v>381</v>
      </c>
      <c r="J366" t="s">
        <v>26</v>
      </c>
    </row>
    <row r="367" spans="1:10" x14ac:dyDescent="0.25">
      <c r="A367" t="s">
        <v>386</v>
      </c>
      <c r="B367">
        <v>28</v>
      </c>
      <c r="C367">
        <v>1.68</v>
      </c>
      <c r="D367">
        <v>5</v>
      </c>
      <c r="E367">
        <v>6</v>
      </c>
      <c r="F367">
        <f t="shared" si="5"/>
        <v>66</v>
      </c>
      <c r="G367">
        <v>119</v>
      </c>
      <c r="H367" t="s">
        <v>5</v>
      </c>
      <c r="I367" t="s">
        <v>381</v>
      </c>
      <c r="J367" t="s">
        <v>26</v>
      </c>
    </row>
    <row r="368" spans="1:10" x14ac:dyDescent="0.25">
      <c r="A368" t="s">
        <v>387</v>
      </c>
      <c r="B368">
        <v>29</v>
      </c>
      <c r="C368">
        <v>1.67</v>
      </c>
      <c r="D368">
        <v>5</v>
      </c>
      <c r="E368">
        <v>6</v>
      </c>
      <c r="F368">
        <f t="shared" si="5"/>
        <v>66</v>
      </c>
      <c r="G368">
        <v>130</v>
      </c>
      <c r="H368" t="s">
        <v>5</v>
      </c>
      <c r="I368" t="s">
        <v>381</v>
      </c>
      <c r="J368" t="s">
        <v>26</v>
      </c>
    </row>
    <row r="369" spans="1:10" x14ac:dyDescent="0.25">
      <c r="A369" t="s">
        <v>388</v>
      </c>
      <c r="B369">
        <v>27</v>
      </c>
      <c r="C369">
        <v>1.66</v>
      </c>
      <c r="D369">
        <v>5</v>
      </c>
      <c r="E369">
        <v>5</v>
      </c>
      <c r="F369">
        <f t="shared" si="5"/>
        <v>65</v>
      </c>
      <c r="G369">
        <v>123</v>
      </c>
      <c r="H369" t="s">
        <v>5</v>
      </c>
      <c r="I369" t="s">
        <v>381</v>
      </c>
      <c r="J369" t="s">
        <v>26</v>
      </c>
    </row>
    <row r="370" spans="1:10" x14ac:dyDescent="0.25">
      <c r="A370" t="s">
        <v>389</v>
      </c>
      <c r="B370">
        <v>26</v>
      </c>
      <c r="C370">
        <v>1.67</v>
      </c>
      <c r="D370">
        <v>5</v>
      </c>
      <c r="E370">
        <v>6</v>
      </c>
      <c r="F370">
        <f t="shared" si="5"/>
        <v>66</v>
      </c>
      <c r="G370">
        <v>152</v>
      </c>
      <c r="H370" t="s">
        <v>5</v>
      </c>
      <c r="I370" t="s">
        <v>381</v>
      </c>
      <c r="J370" t="s">
        <v>26</v>
      </c>
    </row>
    <row r="371" spans="1:10" x14ac:dyDescent="0.25">
      <c r="A371" t="s">
        <v>390</v>
      </c>
      <c r="B371">
        <v>25</v>
      </c>
      <c r="C371">
        <v>1.68</v>
      </c>
      <c r="D371">
        <v>5</v>
      </c>
      <c r="E371">
        <v>6</v>
      </c>
      <c r="F371">
        <f t="shared" si="5"/>
        <v>66</v>
      </c>
      <c r="G371">
        <v>134</v>
      </c>
      <c r="H371" t="s">
        <v>5</v>
      </c>
      <c r="I371" t="s">
        <v>381</v>
      </c>
      <c r="J371" t="s">
        <v>26</v>
      </c>
    </row>
    <row r="372" spans="1:10" x14ac:dyDescent="0.25">
      <c r="A372" t="s">
        <v>391</v>
      </c>
      <c r="B372">
        <v>24</v>
      </c>
      <c r="C372">
        <v>1.68</v>
      </c>
      <c r="D372">
        <v>5</v>
      </c>
      <c r="E372">
        <v>6</v>
      </c>
      <c r="F372">
        <f t="shared" si="5"/>
        <v>66</v>
      </c>
      <c r="G372">
        <v>134</v>
      </c>
      <c r="H372" t="s">
        <v>5</v>
      </c>
      <c r="I372" t="s">
        <v>381</v>
      </c>
      <c r="J372" t="s">
        <v>26</v>
      </c>
    </row>
    <row r="373" spans="1:10" x14ac:dyDescent="0.25">
      <c r="A373" t="s">
        <v>392</v>
      </c>
      <c r="B373">
        <v>24</v>
      </c>
      <c r="C373">
        <v>1.65</v>
      </c>
      <c r="D373">
        <v>5</v>
      </c>
      <c r="E373">
        <v>5</v>
      </c>
      <c r="F373">
        <f t="shared" si="5"/>
        <v>65</v>
      </c>
      <c r="G373">
        <v>130</v>
      </c>
      <c r="H373" t="s">
        <v>5</v>
      </c>
      <c r="I373" t="s">
        <v>381</v>
      </c>
      <c r="J373" t="s">
        <v>26</v>
      </c>
    </row>
    <row r="374" spans="1:10" x14ac:dyDescent="0.25">
      <c r="A374" t="s">
        <v>393</v>
      </c>
      <c r="B374">
        <v>22</v>
      </c>
      <c r="C374">
        <v>1.7</v>
      </c>
      <c r="D374">
        <v>5</v>
      </c>
      <c r="E374">
        <v>7</v>
      </c>
      <c r="F374">
        <f t="shared" si="5"/>
        <v>67</v>
      </c>
      <c r="G374">
        <v>115</v>
      </c>
      <c r="H374" t="s">
        <v>5</v>
      </c>
      <c r="I374" t="s">
        <v>381</v>
      </c>
      <c r="J374" t="s">
        <v>26</v>
      </c>
    </row>
    <row r="375" spans="1:10" x14ac:dyDescent="0.25">
      <c r="A375" t="s">
        <v>394</v>
      </c>
      <c r="B375">
        <v>22</v>
      </c>
      <c r="C375">
        <v>1.69</v>
      </c>
      <c r="D375">
        <v>5</v>
      </c>
      <c r="E375">
        <v>7</v>
      </c>
      <c r="F375">
        <f t="shared" si="5"/>
        <v>67</v>
      </c>
      <c r="G375">
        <v>141</v>
      </c>
      <c r="H375" t="s">
        <v>5</v>
      </c>
      <c r="I375" t="s">
        <v>381</v>
      </c>
      <c r="J375" t="s">
        <v>26</v>
      </c>
    </row>
    <row r="376" spans="1:10" x14ac:dyDescent="0.25">
      <c r="A376" t="s">
        <v>395</v>
      </c>
      <c r="B376">
        <v>21</v>
      </c>
      <c r="C376">
        <v>1.75</v>
      </c>
      <c r="D376">
        <v>5</v>
      </c>
      <c r="E376">
        <v>9</v>
      </c>
      <c r="F376">
        <f t="shared" si="5"/>
        <v>69</v>
      </c>
      <c r="G376">
        <v>159</v>
      </c>
      <c r="H376" t="s">
        <v>5</v>
      </c>
      <c r="I376" t="s">
        <v>381</v>
      </c>
      <c r="J376" t="s">
        <v>26</v>
      </c>
    </row>
    <row r="377" spans="1:10" x14ac:dyDescent="0.25">
      <c r="A377" t="s">
        <v>396</v>
      </c>
      <c r="B377">
        <v>21</v>
      </c>
      <c r="C377">
        <v>1.62</v>
      </c>
      <c r="D377">
        <v>5</v>
      </c>
      <c r="E377">
        <v>4</v>
      </c>
      <c r="F377">
        <f t="shared" si="5"/>
        <v>64</v>
      </c>
      <c r="G377">
        <v>130</v>
      </c>
      <c r="H377" t="s">
        <v>5</v>
      </c>
      <c r="I377" t="s">
        <v>381</v>
      </c>
      <c r="J377" t="s">
        <v>26</v>
      </c>
    </row>
    <row r="378" spans="1:10" x14ac:dyDescent="0.25">
      <c r="A378" t="s">
        <v>397</v>
      </c>
      <c r="B378">
        <v>21</v>
      </c>
      <c r="C378">
        <v>1.59</v>
      </c>
      <c r="D378">
        <v>5</v>
      </c>
      <c r="E378">
        <v>3</v>
      </c>
      <c r="F378">
        <f t="shared" si="5"/>
        <v>63</v>
      </c>
      <c r="G378">
        <v>123</v>
      </c>
      <c r="H378" t="s">
        <v>5</v>
      </c>
      <c r="I378" t="s">
        <v>381</v>
      </c>
      <c r="J378" t="s">
        <v>26</v>
      </c>
    </row>
    <row r="379" spans="1:10" x14ac:dyDescent="0.25">
      <c r="A379" t="s">
        <v>398</v>
      </c>
      <c r="B379">
        <v>30</v>
      </c>
      <c r="C379">
        <v>1.6</v>
      </c>
      <c r="D379">
        <v>5</v>
      </c>
      <c r="E379">
        <v>3</v>
      </c>
      <c r="F379">
        <f t="shared" si="5"/>
        <v>63</v>
      </c>
      <c r="G379">
        <v>139</v>
      </c>
      <c r="H379" t="s">
        <v>5</v>
      </c>
      <c r="I379" t="s">
        <v>381</v>
      </c>
      <c r="J379" t="s">
        <v>26</v>
      </c>
    </row>
    <row r="380" spans="1:10" x14ac:dyDescent="0.25">
      <c r="A380" t="s">
        <v>399</v>
      </c>
      <c r="B380">
        <v>28</v>
      </c>
      <c r="C380">
        <v>1.53</v>
      </c>
      <c r="D380">
        <v>5</v>
      </c>
      <c r="E380">
        <v>0</v>
      </c>
      <c r="F380">
        <f t="shared" si="5"/>
        <v>60</v>
      </c>
      <c r="G380">
        <v>110</v>
      </c>
      <c r="H380" t="s">
        <v>5</v>
      </c>
      <c r="I380" t="s">
        <v>400</v>
      </c>
      <c r="J380" t="s">
        <v>26</v>
      </c>
    </row>
    <row r="381" spans="1:10" x14ac:dyDescent="0.25">
      <c r="A381" t="s">
        <v>401</v>
      </c>
      <c r="B381">
        <v>27</v>
      </c>
      <c r="C381">
        <v>1.67</v>
      </c>
      <c r="D381">
        <v>5</v>
      </c>
      <c r="E381">
        <v>6</v>
      </c>
      <c r="F381">
        <f t="shared" si="5"/>
        <v>66</v>
      </c>
      <c r="G381">
        <v>119</v>
      </c>
      <c r="H381" t="s">
        <v>5</v>
      </c>
      <c r="I381" t="s">
        <v>400</v>
      </c>
      <c r="J381" t="s">
        <v>26</v>
      </c>
    </row>
    <row r="382" spans="1:10" x14ac:dyDescent="0.25">
      <c r="A382" t="s">
        <v>402</v>
      </c>
      <c r="B382">
        <v>20</v>
      </c>
      <c r="C382">
        <v>1.72</v>
      </c>
      <c r="D382">
        <v>5</v>
      </c>
      <c r="E382">
        <v>8</v>
      </c>
      <c r="F382">
        <f t="shared" si="5"/>
        <v>68</v>
      </c>
      <c r="G382">
        <v>139</v>
      </c>
      <c r="H382" t="s">
        <v>5</v>
      </c>
      <c r="I382" t="s">
        <v>400</v>
      </c>
      <c r="J382" t="s">
        <v>26</v>
      </c>
    </row>
    <row r="383" spans="1:10" x14ac:dyDescent="0.25">
      <c r="A383" t="s">
        <v>403</v>
      </c>
      <c r="B383">
        <v>27</v>
      </c>
      <c r="C383">
        <v>1.65</v>
      </c>
      <c r="D383">
        <v>5</v>
      </c>
      <c r="E383">
        <v>5</v>
      </c>
      <c r="F383">
        <f t="shared" si="5"/>
        <v>65</v>
      </c>
      <c r="G383">
        <v>128</v>
      </c>
      <c r="H383" t="s">
        <v>5</v>
      </c>
      <c r="I383" t="s">
        <v>400</v>
      </c>
      <c r="J383" t="s">
        <v>26</v>
      </c>
    </row>
    <row r="384" spans="1:10" x14ac:dyDescent="0.25">
      <c r="A384" t="s">
        <v>404</v>
      </c>
      <c r="B384">
        <v>31</v>
      </c>
      <c r="C384">
        <v>1.7</v>
      </c>
      <c r="D384">
        <v>5</v>
      </c>
      <c r="E384">
        <v>7</v>
      </c>
      <c r="F384">
        <f t="shared" si="5"/>
        <v>67</v>
      </c>
      <c r="G384">
        <v>137</v>
      </c>
      <c r="H384" t="s">
        <v>5</v>
      </c>
      <c r="I384" t="s">
        <v>400</v>
      </c>
      <c r="J384" t="s">
        <v>26</v>
      </c>
    </row>
    <row r="385" spans="1:10" x14ac:dyDescent="0.25">
      <c r="A385" t="s">
        <v>405</v>
      </c>
      <c r="B385">
        <v>26</v>
      </c>
      <c r="C385">
        <v>1.66</v>
      </c>
      <c r="D385">
        <v>5</v>
      </c>
      <c r="E385">
        <v>5</v>
      </c>
      <c r="F385">
        <f t="shared" si="5"/>
        <v>65</v>
      </c>
      <c r="G385">
        <v>130</v>
      </c>
      <c r="H385" t="s">
        <v>5</v>
      </c>
      <c r="I385" t="s">
        <v>400</v>
      </c>
      <c r="J385" t="s">
        <v>26</v>
      </c>
    </row>
    <row r="386" spans="1:10" x14ac:dyDescent="0.25">
      <c r="A386" t="s">
        <v>406</v>
      </c>
      <c r="B386">
        <v>23</v>
      </c>
      <c r="C386">
        <v>1.6</v>
      </c>
      <c r="D386">
        <v>5</v>
      </c>
      <c r="E386">
        <v>3</v>
      </c>
      <c r="F386">
        <f t="shared" si="5"/>
        <v>63</v>
      </c>
      <c r="G386">
        <v>117</v>
      </c>
      <c r="H386" t="s">
        <v>5</v>
      </c>
      <c r="I386" t="s">
        <v>400</v>
      </c>
      <c r="J386" t="s">
        <v>26</v>
      </c>
    </row>
    <row r="387" spans="1:10" x14ac:dyDescent="0.25">
      <c r="A387" t="s">
        <v>407</v>
      </c>
      <c r="B387">
        <v>26</v>
      </c>
      <c r="C387">
        <v>1.67</v>
      </c>
      <c r="D387">
        <v>5</v>
      </c>
      <c r="E387">
        <v>6</v>
      </c>
      <c r="F387">
        <f t="shared" ref="F387:F433" si="6">D387*12+E387</f>
        <v>66</v>
      </c>
      <c r="G387">
        <v>126</v>
      </c>
      <c r="H387" t="s">
        <v>5</v>
      </c>
      <c r="I387" t="s">
        <v>400</v>
      </c>
      <c r="J387" t="s">
        <v>26</v>
      </c>
    </row>
    <row r="388" spans="1:10" x14ac:dyDescent="0.25">
      <c r="A388" t="s">
        <v>408</v>
      </c>
      <c r="B388">
        <v>20</v>
      </c>
      <c r="C388">
        <v>1.57</v>
      </c>
      <c r="D388">
        <v>5</v>
      </c>
      <c r="E388">
        <v>2</v>
      </c>
      <c r="F388">
        <f t="shared" si="6"/>
        <v>62</v>
      </c>
      <c r="G388">
        <v>119</v>
      </c>
      <c r="H388" t="s">
        <v>5</v>
      </c>
      <c r="I388" t="s">
        <v>400</v>
      </c>
      <c r="J388" t="s">
        <v>26</v>
      </c>
    </row>
    <row r="389" spans="1:10" x14ac:dyDescent="0.25">
      <c r="A389" t="s">
        <v>409</v>
      </c>
      <c r="B389">
        <v>21</v>
      </c>
      <c r="C389">
        <v>1.52</v>
      </c>
      <c r="D389">
        <v>5</v>
      </c>
      <c r="E389">
        <v>0</v>
      </c>
      <c r="F389">
        <f t="shared" si="6"/>
        <v>60</v>
      </c>
      <c r="G389">
        <v>117</v>
      </c>
      <c r="H389" t="s">
        <v>5</v>
      </c>
      <c r="I389" t="s">
        <v>400</v>
      </c>
      <c r="J389" t="s">
        <v>26</v>
      </c>
    </row>
    <row r="390" spans="1:10" x14ac:dyDescent="0.25">
      <c r="A390" t="s">
        <v>410</v>
      </c>
      <c r="B390">
        <v>24</v>
      </c>
      <c r="C390">
        <v>1.55</v>
      </c>
      <c r="D390">
        <v>5</v>
      </c>
      <c r="E390">
        <v>1</v>
      </c>
      <c r="F390">
        <f t="shared" si="6"/>
        <v>61</v>
      </c>
      <c r="G390">
        <v>117</v>
      </c>
      <c r="H390" t="s">
        <v>5</v>
      </c>
      <c r="I390" t="s">
        <v>400</v>
      </c>
      <c r="J390" t="s">
        <v>26</v>
      </c>
    </row>
    <row r="391" spans="1:10" x14ac:dyDescent="0.25">
      <c r="A391" t="s">
        <v>411</v>
      </c>
      <c r="B391">
        <v>27</v>
      </c>
      <c r="C391">
        <v>1.58</v>
      </c>
      <c r="D391">
        <v>5</v>
      </c>
      <c r="E391">
        <v>2</v>
      </c>
      <c r="F391">
        <f t="shared" si="6"/>
        <v>62</v>
      </c>
      <c r="G391">
        <v>123</v>
      </c>
      <c r="H391" t="s">
        <v>5</v>
      </c>
      <c r="I391" t="s">
        <v>400</v>
      </c>
      <c r="J391" t="s">
        <v>26</v>
      </c>
    </row>
    <row r="392" spans="1:10" x14ac:dyDescent="0.25">
      <c r="A392" t="s">
        <v>412</v>
      </c>
      <c r="B392">
        <v>29</v>
      </c>
      <c r="C392">
        <v>1.61</v>
      </c>
      <c r="D392">
        <v>5</v>
      </c>
      <c r="E392">
        <v>3</v>
      </c>
      <c r="F392">
        <f t="shared" si="6"/>
        <v>63</v>
      </c>
      <c r="G392">
        <v>117</v>
      </c>
      <c r="H392" t="s">
        <v>5</v>
      </c>
      <c r="I392" t="s">
        <v>400</v>
      </c>
      <c r="J392" t="s">
        <v>26</v>
      </c>
    </row>
    <row r="393" spans="1:10" x14ac:dyDescent="0.25">
      <c r="A393" t="s">
        <v>413</v>
      </c>
      <c r="B393">
        <v>29</v>
      </c>
      <c r="C393">
        <v>1.64</v>
      </c>
      <c r="D393">
        <v>5</v>
      </c>
      <c r="E393">
        <v>5</v>
      </c>
      <c r="F393">
        <f t="shared" si="6"/>
        <v>65</v>
      </c>
      <c r="G393">
        <v>132</v>
      </c>
      <c r="H393" t="s">
        <v>5</v>
      </c>
      <c r="I393" t="s">
        <v>400</v>
      </c>
      <c r="J393" t="s">
        <v>26</v>
      </c>
    </row>
    <row r="394" spans="1:10" x14ac:dyDescent="0.25">
      <c r="A394" t="s">
        <v>414</v>
      </c>
      <c r="B394">
        <v>30</v>
      </c>
      <c r="C394">
        <v>1.6</v>
      </c>
      <c r="D394">
        <v>5</v>
      </c>
      <c r="E394">
        <v>3</v>
      </c>
      <c r="F394">
        <f t="shared" si="6"/>
        <v>63</v>
      </c>
      <c r="G394">
        <v>115</v>
      </c>
      <c r="H394" t="s">
        <v>5</v>
      </c>
      <c r="I394" t="s">
        <v>400</v>
      </c>
      <c r="J394" t="s">
        <v>26</v>
      </c>
    </row>
    <row r="395" spans="1:10" x14ac:dyDescent="0.25">
      <c r="A395" t="s">
        <v>415</v>
      </c>
      <c r="B395">
        <v>29</v>
      </c>
      <c r="C395">
        <v>1.65</v>
      </c>
      <c r="D395">
        <v>5</v>
      </c>
      <c r="E395">
        <v>5</v>
      </c>
      <c r="F395">
        <f t="shared" si="6"/>
        <v>65</v>
      </c>
      <c r="G395">
        <v>128</v>
      </c>
      <c r="H395" t="s">
        <v>5</v>
      </c>
      <c r="I395" t="s">
        <v>400</v>
      </c>
      <c r="J395" t="s">
        <v>26</v>
      </c>
    </row>
    <row r="396" spans="1:10" x14ac:dyDescent="0.25">
      <c r="A396" t="s">
        <v>416</v>
      </c>
      <c r="B396">
        <v>22</v>
      </c>
      <c r="C396">
        <v>1.52</v>
      </c>
      <c r="D396">
        <v>5</v>
      </c>
      <c r="E396">
        <v>0</v>
      </c>
      <c r="F396">
        <f t="shared" si="6"/>
        <v>60</v>
      </c>
      <c r="G396">
        <v>117</v>
      </c>
      <c r="H396" t="s">
        <v>5</v>
      </c>
      <c r="I396" t="s">
        <v>400</v>
      </c>
      <c r="J396" t="s">
        <v>26</v>
      </c>
    </row>
    <row r="397" spans="1:10" x14ac:dyDescent="0.25">
      <c r="A397" t="s">
        <v>417</v>
      </c>
      <c r="B397">
        <v>23</v>
      </c>
      <c r="C397">
        <v>1.58</v>
      </c>
      <c r="D397">
        <v>5</v>
      </c>
      <c r="E397">
        <v>2</v>
      </c>
      <c r="F397">
        <f t="shared" si="6"/>
        <v>62</v>
      </c>
      <c r="G397">
        <v>117</v>
      </c>
      <c r="H397" t="s">
        <v>5</v>
      </c>
      <c r="I397" t="s">
        <v>400</v>
      </c>
      <c r="J397" t="s">
        <v>26</v>
      </c>
    </row>
    <row r="398" spans="1:10" x14ac:dyDescent="0.25">
      <c r="A398" t="s">
        <v>418</v>
      </c>
      <c r="B398">
        <v>31</v>
      </c>
      <c r="C398">
        <v>1.79</v>
      </c>
      <c r="D398">
        <v>5</v>
      </c>
      <c r="E398">
        <v>10</v>
      </c>
      <c r="F398">
        <f t="shared" si="6"/>
        <v>70</v>
      </c>
      <c r="G398">
        <v>163</v>
      </c>
      <c r="H398" t="s">
        <v>5</v>
      </c>
      <c r="I398" t="s">
        <v>419</v>
      </c>
      <c r="J398" t="s">
        <v>7</v>
      </c>
    </row>
    <row r="399" spans="1:10" x14ac:dyDescent="0.25">
      <c r="A399" t="s">
        <v>420</v>
      </c>
      <c r="B399">
        <v>28</v>
      </c>
      <c r="C399">
        <v>1.82</v>
      </c>
      <c r="D399">
        <v>6</v>
      </c>
      <c r="E399">
        <v>0</v>
      </c>
      <c r="F399">
        <f t="shared" si="6"/>
        <v>72</v>
      </c>
      <c r="G399">
        <v>172</v>
      </c>
      <c r="H399" t="s">
        <v>5</v>
      </c>
      <c r="I399" t="s">
        <v>419</v>
      </c>
      <c r="J399" t="s">
        <v>7</v>
      </c>
    </row>
    <row r="400" spans="1:10" x14ac:dyDescent="0.25">
      <c r="A400" t="s">
        <v>421</v>
      </c>
      <c r="B400">
        <v>29</v>
      </c>
      <c r="C400">
        <v>1.84</v>
      </c>
      <c r="D400">
        <v>6</v>
      </c>
      <c r="E400">
        <v>0</v>
      </c>
      <c r="F400">
        <f t="shared" si="6"/>
        <v>72</v>
      </c>
      <c r="G400">
        <v>174</v>
      </c>
      <c r="H400" t="s">
        <v>5</v>
      </c>
      <c r="I400" t="s">
        <v>419</v>
      </c>
      <c r="J400" t="s">
        <v>7</v>
      </c>
    </row>
    <row r="401" spans="1:10" x14ac:dyDescent="0.25">
      <c r="A401" t="s">
        <v>422</v>
      </c>
      <c r="B401">
        <v>26</v>
      </c>
      <c r="C401">
        <v>1.94</v>
      </c>
      <c r="D401">
        <v>6</v>
      </c>
      <c r="E401">
        <v>4</v>
      </c>
      <c r="F401">
        <f t="shared" si="6"/>
        <v>76</v>
      </c>
      <c r="G401">
        <v>192</v>
      </c>
      <c r="H401" t="s">
        <v>5</v>
      </c>
      <c r="I401" t="s">
        <v>419</v>
      </c>
      <c r="J401" t="s">
        <v>7</v>
      </c>
    </row>
    <row r="402" spans="1:10" x14ac:dyDescent="0.25">
      <c r="A402" t="s">
        <v>423</v>
      </c>
      <c r="B402">
        <v>26</v>
      </c>
      <c r="C402">
        <v>1.86</v>
      </c>
      <c r="D402">
        <v>6</v>
      </c>
      <c r="E402">
        <v>1</v>
      </c>
      <c r="F402">
        <f t="shared" si="6"/>
        <v>73</v>
      </c>
      <c r="G402">
        <v>168</v>
      </c>
      <c r="H402" t="s">
        <v>5</v>
      </c>
      <c r="I402" t="s">
        <v>419</v>
      </c>
      <c r="J402" t="s">
        <v>7</v>
      </c>
    </row>
    <row r="403" spans="1:10" x14ac:dyDescent="0.25">
      <c r="A403" t="s">
        <v>424</v>
      </c>
      <c r="B403">
        <v>25</v>
      </c>
      <c r="C403">
        <v>1.83</v>
      </c>
      <c r="D403">
        <v>6</v>
      </c>
      <c r="E403">
        <v>0</v>
      </c>
      <c r="F403">
        <f t="shared" si="6"/>
        <v>72</v>
      </c>
      <c r="G403">
        <v>174</v>
      </c>
      <c r="H403" t="s">
        <v>5</v>
      </c>
      <c r="I403" t="s">
        <v>419</v>
      </c>
      <c r="J403" t="s">
        <v>7</v>
      </c>
    </row>
    <row r="404" spans="1:10" x14ac:dyDescent="0.25">
      <c r="A404" t="s">
        <v>425</v>
      </c>
      <c r="B404">
        <v>28</v>
      </c>
      <c r="C404">
        <v>1.78</v>
      </c>
      <c r="D404">
        <v>5</v>
      </c>
      <c r="E404">
        <v>10</v>
      </c>
      <c r="F404">
        <f t="shared" si="6"/>
        <v>70</v>
      </c>
      <c r="G404">
        <v>168</v>
      </c>
      <c r="H404" t="s">
        <v>5</v>
      </c>
      <c r="I404" t="s">
        <v>419</v>
      </c>
      <c r="J404" t="s">
        <v>7</v>
      </c>
    </row>
    <row r="405" spans="1:10" x14ac:dyDescent="0.25">
      <c r="A405" t="s">
        <v>426</v>
      </c>
      <c r="B405">
        <v>32</v>
      </c>
      <c r="C405">
        <v>1.93</v>
      </c>
      <c r="D405">
        <v>6</v>
      </c>
      <c r="E405">
        <v>4</v>
      </c>
      <c r="F405">
        <f t="shared" si="6"/>
        <v>76</v>
      </c>
      <c r="G405">
        <v>176</v>
      </c>
      <c r="H405" t="s">
        <v>5</v>
      </c>
      <c r="I405" t="s">
        <v>419</v>
      </c>
      <c r="J405" t="s">
        <v>7</v>
      </c>
    </row>
    <row r="406" spans="1:10" x14ac:dyDescent="0.25">
      <c r="A406" t="s">
        <v>427</v>
      </c>
      <c r="B406">
        <v>27</v>
      </c>
      <c r="C406">
        <v>1.83</v>
      </c>
      <c r="D406">
        <v>6</v>
      </c>
      <c r="E406">
        <v>0</v>
      </c>
      <c r="F406">
        <f t="shared" si="6"/>
        <v>72</v>
      </c>
      <c r="G406">
        <v>176</v>
      </c>
      <c r="H406" t="s">
        <v>5</v>
      </c>
      <c r="I406" t="s">
        <v>419</v>
      </c>
      <c r="J406" t="s">
        <v>7</v>
      </c>
    </row>
    <row r="407" spans="1:10" x14ac:dyDescent="0.25">
      <c r="A407" t="s">
        <v>428</v>
      </c>
      <c r="B407">
        <v>27</v>
      </c>
      <c r="C407">
        <v>1.78</v>
      </c>
      <c r="D407">
        <v>5</v>
      </c>
      <c r="E407">
        <v>10</v>
      </c>
      <c r="F407">
        <f t="shared" si="6"/>
        <v>70</v>
      </c>
      <c r="G407">
        <v>183</v>
      </c>
      <c r="H407" t="s">
        <v>5</v>
      </c>
      <c r="I407" t="s">
        <v>419</v>
      </c>
      <c r="J407" t="s">
        <v>7</v>
      </c>
    </row>
    <row r="408" spans="1:10" x14ac:dyDescent="0.25">
      <c r="A408" t="s">
        <v>429</v>
      </c>
      <c r="B408">
        <v>28</v>
      </c>
      <c r="C408">
        <v>1.94</v>
      </c>
      <c r="D408">
        <v>6</v>
      </c>
      <c r="E408">
        <v>4</v>
      </c>
      <c r="F408">
        <f t="shared" si="6"/>
        <v>76</v>
      </c>
      <c r="G408">
        <v>179</v>
      </c>
      <c r="H408" t="s">
        <v>5</v>
      </c>
      <c r="I408" t="s">
        <v>419</v>
      </c>
      <c r="J408" t="s">
        <v>7</v>
      </c>
    </row>
    <row r="409" spans="1:10" x14ac:dyDescent="0.25">
      <c r="A409" t="s">
        <v>430</v>
      </c>
      <c r="B409">
        <v>17</v>
      </c>
      <c r="C409">
        <v>1.83</v>
      </c>
      <c r="D409">
        <v>6</v>
      </c>
      <c r="E409">
        <v>0</v>
      </c>
      <c r="F409">
        <f t="shared" si="6"/>
        <v>72</v>
      </c>
      <c r="G409">
        <v>165</v>
      </c>
      <c r="H409" t="s">
        <v>5</v>
      </c>
      <c r="I409" t="s">
        <v>419</v>
      </c>
      <c r="J409" t="s">
        <v>7</v>
      </c>
    </row>
    <row r="410" spans="1:10" x14ac:dyDescent="0.25">
      <c r="A410" t="s">
        <v>431</v>
      </c>
      <c r="B410">
        <v>30</v>
      </c>
      <c r="C410">
        <v>1.74</v>
      </c>
      <c r="D410">
        <v>5</v>
      </c>
      <c r="E410">
        <v>9</v>
      </c>
      <c r="F410">
        <f t="shared" si="6"/>
        <v>69</v>
      </c>
      <c r="G410">
        <v>168</v>
      </c>
      <c r="H410" t="s">
        <v>5</v>
      </c>
      <c r="I410" t="s">
        <v>419</v>
      </c>
      <c r="J410" t="s">
        <v>7</v>
      </c>
    </row>
    <row r="411" spans="1:10" x14ac:dyDescent="0.25">
      <c r="A411" t="s">
        <v>432</v>
      </c>
      <c r="B411">
        <v>27</v>
      </c>
      <c r="C411">
        <v>1.88</v>
      </c>
      <c r="D411">
        <v>6</v>
      </c>
      <c r="E411">
        <v>2</v>
      </c>
      <c r="F411">
        <f t="shared" si="6"/>
        <v>74</v>
      </c>
      <c r="G411">
        <v>181</v>
      </c>
      <c r="H411" t="s">
        <v>5</v>
      </c>
      <c r="I411" t="s">
        <v>419</v>
      </c>
      <c r="J411" t="s">
        <v>7</v>
      </c>
    </row>
    <row r="412" spans="1:10" x14ac:dyDescent="0.25">
      <c r="A412" t="s">
        <v>433</v>
      </c>
      <c r="B412">
        <v>28</v>
      </c>
      <c r="C412">
        <v>1.88</v>
      </c>
      <c r="D412">
        <v>6</v>
      </c>
      <c r="E412">
        <v>2</v>
      </c>
      <c r="F412">
        <f t="shared" si="6"/>
        <v>74</v>
      </c>
      <c r="G412">
        <v>194</v>
      </c>
      <c r="H412" t="s">
        <v>5</v>
      </c>
      <c r="I412" t="s">
        <v>419</v>
      </c>
      <c r="J412" t="s">
        <v>7</v>
      </c>
    </row>
    <row r="413" spans="1:10" x14ac:dyDescent="0.25">
      <c r="A413" t="s">
        <v>434</v>
      </c>
      <c r="B413">
        <v>24</v>
      </c>
      <c r="C413">
        <v>1.78</v>
      </c>
      <c r="D413">
        <v>5</v>
      </c>
      <c r="E413">
        <v>10</v>
      </c>
      <c r="F413">
        <f t="shared" si="6"/>
        <v>70</v>
      </c>
      <c r="G413">
        <v>154</v>
      </c>
      <c r="H413" t="s">
        <v>5</v>
      </c>
      <c r="I413" t="s">
        <v>419</v>
      </c>
      <c r="J413" t="s">
        <v>7</v>
      </c>
    </row>
    <row r="414" spans="1:10" x14ac:dyDescent="0.25">
      <c r="A414" t="s">
        <v>435</v>
      </c>
      <c r="B414">
        <v>26</v>
      </c>
      <c r="C414">
        <v>1.8</v>
      </c>
      <c r="D414">
        <v>5</v>
      </c>
      <c r="E414">
        <v>11</v>
      </c>
      <c r="F414">
        <f t="shared" si="6"/>
        <v>71</v>
      </c>
      <c r="G414">
        <v>192</v>
      </c>
      <c r="H414" t="s">
        <v>5</v>
      </c>
      <c r="I414" t="s">
        <v>419</v>
      </c>
      <c r="J414" t="s">
        <v>7</v>
      </c>
    </row>
    <row r="415" spans="1:10" x14ac:dyDescent="0.25">
      <c r="A415" t="s">
        <v>436</v>
      </c>
      <c r="B415">
        <v>26</v>
      </c>
      <c r="C415">
        <v>1.83</v>
      </c>
      <c r="D415">
        <v>6</v>
      </c>
      <c r="E415">
        <v>0</v>
      </c>
      <c r="F415">
        <f t="shared" si="6"/>
        <v>72</v>
      </c>
      <c r="G415">
        <v>172</v>
      </c>
      <c r="H415" t="s">
        <v>5</v>
      </c>
      <c r="I415" t="s">
        <v>419</v>
      </c>
      <c r="J415" t="s">
        <v>7</v>
      </c>
    </row>
    <row r="416" spans="1:10" x14ac:dyDescent="0.25">
      <c r="A416" t="s">
        <v>437</v>
      </c>
      <c r="B416">
        <v>27</v>
      </c>
      <c r="C416">
        <v>1.72</v>
      </c>
      <c r="D416">
        <v>5</v>
      </c>
      <c r="E416">
        <v>8</v>
      </c>
      <c r="F416">
        <f t="shared" si="6"/>
        <v>68</v>
      </c>
      <c r="G416">
        <v>134</v>
      </c>
      <c r="H416" t="s">
        <v>5</v>
      </c>
      <c r="I416" t="s">
        <v>419</v>
      </c>
      <c r="J416" t="s">
        <v>26</v>
      </c>
    </row>
    <row r="417" spans="1:10" x14ac:dyDescent="0.25">
      <c r="A417" t="s">
        <v>438</v>
      </c>
      <c r="B417">
        <v>27</v>
      </c>
      <c r="C417">
        <v>1.8</v>
      </c>
      <c r="D417">
        <v>5</v>
      </c>
      <c r="E417">
        <v>11</v>
      </c>
      <c r="F417">
        <f t="shared" si="6"/>
        <v>71</v>
      </c>
      <c r="G417">
        <v>152</v>
      </c>
      <c r="H417" t="s">
        <v>5</v>
      </c>
      <c r="I417" t="s">
        <v>419</v>
      </c>
      <c r="J417" t="s">
        <v>26</v>
      </c>
    </row>
    <row r="418" spans="1:10" x14ac:dyDescent="0.25">
      <c r="A418" t="s">
        <v>439</v>
      </c>
      <c r="B418">
        <v>25</v>
      </c>
      <c r="C418">
        <v>1.79</v>
      </c>
      <c r="D418">
        <v>5</v>
      </c>
      <c r="E418">
        <v>10</v>
      </c>
      <c r="F418">
        <f t="shared" si="6"/>
        <v>70</v>
      </c>
      <c r="G418">
        <v>141</v>
      </c>
      <c r="H418" t="s">
        <v>5</v>
      </c>
      <c r="I418" t="s">
        <v>419</v>
      </c>
      <c r="J418" t="s">
        <v>26</v>
      </c>
    </row>
    <row r="419" spans="1:10" x14ac:dyDescent="0.25">
      <c r="A419" t="s">
        <v>440</v>
      </c>
      <c r="B419">
        <v>26</v>
      </c>
      <c r="C419">
        <v>1.59</v>
      </c>
      <c r="D419">
        <v>5</v>
      </c>
      <c r="E419">
        <v>3</v>
      </c>
      <c r="F419">
        <f t="shared" si="6"/>
        <v>63</v>
      </c>
      <c r="G419">
        <v>130</v>
      </c>
      <c r="H419" t="s">
        <v>5</v>
      </c>
      <c r="I419" t="s">
        <v>419</v>
      </c>
      <c r="J419" t="s">
        <v>26</v>
      </c>
    </row>
    <row r="420" spans="1:10" x14ac:dyDescent="0.25">
      <c r="A420" t="s">
        <v>441</v>
      </c>
      <c r="B420">
        <v>23</v>
      </c>
      <c r="C420">
        <v>1.72</v>
      </c>
      <c r="D420">
        <v>5</v>
      </c>
      <c r="E420">
        <v>8</v>
      </c>
      <c r="F420">
        <f t="shared" si="6"/>
        <v>68</v>
      </c>
      <c r="G420">
        <v>146</v>
      </c>
      <c r="H420" t="s">
        <v>5</v>
      </c>
      <c r="I420" t="s">
        <v>419</v>
      </c>
      <c r="J420" t="s">
        <v>26</v>
      </c>
    </row>
    <row r="421" spans="1:10" x14ac:dyDescent="0.25">
      <c r="A421" t="s">
        <v>442</v>
      </c>
      <c r="B421">
        <v>21</v>
      </c>
      <c r="C421">
        <v>1.73</v>
      </c>
      <c r="D421">
        <v>5</v>
      </c>
      <c r="E421">
        <v>8</v>
      </c>
      <c r="F421">
        <f t="shared" si="6"/>
        <v>68</v>
      </c>
      <c r="G421">
        <v>148</v>
      </c>
      <c r="H421" t="s">
        <v>5</v>
      </c>
      <c r="I421" t="s">
        <v>419</v>
      </c>
      <c r="J421" t="s">
        <v>26</v>
      </c>
    </row>
    <row r="422" spans="1:10" x14ac:dyDescent="0.25">
      <c r="A422" t="s">
        <v>443</v>
      </c>
      <c r="B422">
        <v>28</v>
      </c>
      <c r="C422">
        <v>1.81</v>
      </c>
      <c r="D422">
        <v>5</v>
      </c>
      <c r="E422">
        <v>11</v>
      </c>
      <c r="F422">
        <f t="shared" si="6"/>
        <v>71</v>
      </c>
      <c r="G422">
        <v>152</v>
      </c>
      <c r="H422" t="s">
        <v>5</v>
      </c>
      <c r="I422" t="s">
        <v>419</v>
      </c>
      <c r="J422" t="s">
        <v>26</v>
      </c>
    </row>
    <row r="423" spans="1:10" x14ac:dyDescent="0.25">
      <c r="A423" t="s">
        <v>444</v>
      </c>
      <c r="B423">
        <v>28</v>
      </c>
      <c r="C423">
        <v>1.96</v>
      </c>
      <c r="D423">
        <v>6</v>
      </c>
      <c r="E423">
        <v>5</v>
      </c>
      <c r="F423">
        <f t="shared" si="6"/>
        <v>77</v>
      </c>
      <c r="G423">
        <v>139</v>
      </c>
      <c r="H423" t="s">
        <v>5</v>
      </c>
      <c r="I423" t="s">
        <v>419</v>
      </c>
      <c r="J423" t="s">
        <v>26</v>
      </c>
    </row>
    <row r="424" spans="1:10" x14ac:dyDescent="0.25">
      <c r="A424" t="s">
        <v>445</v>
      </c>
      <c r="B424">
        <v>27</v>
      </c>
      <c r="C424">
        <v>1.7</v>
      </c>
      <c r="D424">
        <v>5</v>
      </c>
      <c r="E424">
        <v>7</v>
      </c>
      <c r="F424">
        <f t="shared" si="6"/>
        <v>67</v>
      </c>
      <c r="G424">
        <v>134</v>
      </c>
      <c r="H424" t="s">
        <v>5</v>
      </c>
      <c r="I424" t="s">
        <v>419</v>
      </c>
      <c r="J424" t="s">
        <v>26</v>
      </c>
    </row>
    <row r="425" spans="1:10" x14ac:dyDescent="0.25">
      <c r="A425" t="s">
        <v>446</v>
      </c>
      <c r="B425">
        <v>29</v>
      </c>
      <c r="C425">
        <v>1.7</v>
      </c>
      <c r="D425">
        <v>5</v>
      </c>
      <c r="E425">
        <v>7</v>
      </c>
      <c r="F425">
        <f t="shared" si="6"/>
        <v>67</v>
      </c>
      <c r="G425">
        <v>123</v>
      </c>
      <c r="H425" t="s">
        <v>5</v>
      </c>
      <c r="I425" t="s">
        <v>419</v>
      </c>
      <c r="J425" t="s">
        <v>26</v>
      </c>
    </row>
    <row r="426" spans="1:10" x14ac:dyDescent="0.25">
      <c r="A426" t="s">
        <v>447</v>
      </c>
      <c r="B426">
        <v>21</v>
      </c>
      <c r="C426">
        <v>1.72</v>
      </c>
      <c r="D426">
        <v>5</v>
      </c>
      <c r="E426">
        <v>8</v>
      </c>
      <c r="F426">
        <f t="shared" si="6"/>
        <v>68</v>
      </c>
      <c r="G426">
        <v>141</v>
      </c>
      <c r="H426" t="s">
        <v>5</v>
      </c>
      <c r="I426" t="s">
        <v>419</v>
      </c>
      <c r="J426" t="s">
        <v>26</v>
      </c>
    </row>
    <row r="427" spans="1:10" x14ac:dyDescent="0.25">
      <c r="A427" t="s">
        <v>448</v>
      </c>
      <c r="B427">
        <v>30</v>
      </c>
      <c r="C427">
        <v>1.76</v>
      </c>
      <c r="D427">
        <v>5</v>
      </c>
      <c r="E427">
        <v>9</v>
      </c>
      <c r="F427">
        <f t="shared" si="6"/>
        <v>69</v>
      </c>
      <c r="G427">
        <v>146</v>
      </c>
      <c r="H427" t="s">
        <v>5</v>
      </c>
      <c r="I427" t="s">
        <v>419</v>
      </c>
      <c r="J427" t="s">
        <v>26</v>
      </c>
    </row>
    <row r="428" spans="1:10" x14ac:dyDescent="0.25">
      <c r="A428" t="s">
        <v>449</v>
      </c>
      <c r="B428">
        <v>30</v>
      </c>
      <c r="C428">
        <v>1.64</v>
      </c>
      <c r="D428">
        <v>5</v>
      </c>
      <c r="E428">
        <v>5</v>
      </c>
      <c r="F428">
        <f t="shared" si="6"/>
        <v>65</v>
      </c>
      <c r="G428">
        <v>119</v>
      </c>
      <c r="H428" t="s">
        <v>5</v>
      </c>
      <c r="I428" t="s">
        <v>419</v>
      </c>
      <c r="J428" t="s">
        <v>26</v>
      </c>
    </row>
    <row r="429" spans="1:10" x14ac:dyDescent="0.25">
      <c r="A429" t="s">
        <v>450</v>
      </c>
      <c r="B429">
        <v>26</v>
      </c>
      <c r="C429">
        <v>1.72</v>
      </c>
      <c r="D429">
        <v>5</v>
      </c>
      <c r="E429">
        <v>8</v>
      </c>
      <c r="F429">
        <f t="shared" si="6"/>
        <v>68</v>
      </c>
      <c r="G429">
        <v>139</v>
      </c>
      <c r="H429" t="s">
        <v>5</v>
      </c>
      <c r="I429" t="s">
        <v>419</v>
      </c>
      <c r="J429" t="s">
        <v>26</v>
      </c>
    </row>
    <row r="430" spans="1:10" x14ac:dyDescent="0.25">
      <c r="A430" t="s">
        <v>451</v>
      </c>
      <c r="B430">
        <v>20</v>
      </c>
      <c r="C430">
        <v>1.63</v>
      </c>
      <c r="D430">
        <v>5</v>
      </c>
      <c r="E430">
        <v>4</v>
      </c>
      <c r="F430">
        <f t="shared" si="6"/>
        <v>64</v>
      </c>
      <c r="G430">
        <v>121</v>
      </c>
      <c r="H430" t="s">
        <v>5</v>
      </c>
      <c r="I430" t="s">
        <v>419</v>
      </c>
      <c r="J430" t="s">
        <v>26</v>
      </c>
    </row>
    <row r="431" spans="1:10" x14ac:dyDescent="0.25">
      <c r="A431" t="s">
        <v>452</v>
      </c>
      <c r="B431">
        <v>26</v>
      </c>
      <c r="C431">
        <v>1.7</v>
      </c>
      <c r="D431">
        <v>5</v>
      </c>
      <c r="E431">
        <v>7</v>
      </c>
      <c r="F431">
        <f t="shared" si="6"/>
        <v>67</v>
      </c>
      <c r="G431">
        <v>141</v>
      </c>
      <c r="H431" t="s">
        <v>5</v>
      </c>
      <c r="I431" t="s">
        <v>419</v>
      </c>
      <c r="J431" t="s">
        <v>26</v>
      </c>
    </row>
    <row r="432" spans="1:10" x14ac:dyDescent="0.25">
      <c r="A432" t="s">
        <v>453</v>
      </c>
      <c r="B432">
        <v>33</v>
      </c>
      <c r="C432">
        <v>1.79</v>
      </c>
      <c r="D432">
        <v>5</v>
      </c>
      <c r="E432">
        <v>10</v>
      </c>
      <c r="F432">
        <f t="shared" si="6"/>
        <v>70</v>
      </c>
      <c r="G432">
        <v>139</v>
      </c>
      <c r="H432" t="s">
        <v>5</v>
      </c>
      <c r="I432" t="s">
        <v>419</v>
      </c>
      <c r="J432" t="s">
        <v>26</v>
      </c>
    </row>
    <row r="433" spans="1:10" x14ac:dyDescent="0.25">
      <c r="A433" t="s">
        <v>454</v>
      </c>
      <c r="B433">
        <v>22</v>
      </c>
      <c r="C433">
        <v>1.64</v>
      </c>
      <c r="D433">
        <v>5</v>
      </c>
      <c r="E433">
        <v>5</v>
      </c>
      <c r="F433">
        <f t="shared" si="6"/>
        <v>65</v>
      </c>
      <c r="G433">
        <v>128</v>
      </c>
      <c r="H433" t="s">
        <v>5</v>
      </c>
      <c r="I433" t="s">
        <v>419</v>
      </c>
      <c r="J433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J3" sqref="J3:K7"/>
    </sheetView>
  </sheetViews>
  <sheetFormatPr defaultRowHeight="15" x14ac:dyDescent="0.25"/>
  <cols>
    <col min="2" max="3" width="12" bestFit="1" customWidth="1"/>
    <col min="12" max="12" width="21.140625" bestFit="1" customWidth="1"/>
    <col min="14" max="14" width="12.28515625" bestFit="1" customWidth="1"/>
  </cols>
  <sheetData>
    <row r="1" spans="1:22" x14ac:dyDescent="0.25">
      <c r="A1" s="10" t="s">
        <v>470</v>
      </c>
      <c r="B1" s="10" t="s">
        <v>472</v>
      </c>
      <c r="C1" s="10" t="s">
        <v>471</v>
      </c>
      <c r="D1" s="14" t="s">
        <v>473</v>
      </c>
      <c r="E1" s="14" t="s">
        <v>474</v>
      </c>
      <c r="F1" s="14" t="s">
        <v>475</v>
      </c>
      <c r="G1" s="14" t="s">
        <v>476</v>
      </c>
      <c r="H1" s="14" t="s">
        <v>494</v>
      </c>
      <c r="I1" s="14" t="s">
        <v>495</v>
      </c>
      <c r="J1" s="14" t="s">
        <v>498</v>
      </c>
      <c r="K1" s="14" t="s">
        <v>499</v>
      </c>
      <c r="L1" t="s">
        <v>477</v>
      </c>
      <c r="M1" t="s">
        <v>484</v>
      </c>
      <c r="N1" t="s">
        <v>500</v>
      </c>
      <c r="O1" t="s">
        <v>501</v>
      </c>
    </row>
    <row r="2" spans="1:22" x14ac:dyDescent="0.25">
      <c r="A2" s="11" t="s">
        <v>213</v>
      </c>
      <c r="B2" s="12">
        <v>184</v>
      </c>
      <c r="C2" s="10">
        <v>94.5</v>
      </c>
      <c r="D2">
        <v>355.63208743820024</v>
      </c>
      <c r="E2">
        <v>494.5407786721554</v>
      </c>
      <c r="F2">
        <v>549.98501600092254</v>
      </c>
      <c r="G2">
        <v>300.01499732548308</v>
      </c>
      <c r="H2">
        <v>650</v>
      </c>
      <c r="I2">
        <v>300</v>
      </c>
      <c r="J2">
        <v>550</v>
      </c>
      <c r="K2">
        <v>300</v>
      </c>
      <c r="L2" t="s">
        <v>478</v>
      </c>
      <c r="M2" t="s">
        <v>490</v>
      </c>
      <c r="N2">
        <f>1.35*B2</f>
        <v>248.4</v>
      </c>
      <c r="O2">
        <f>11.07*N2</f>
        <v>2749.788</v>
      </c>
      <c r="P2">
        <f>O2/10</f>
        <v>274.97879999999998</v>
      </c>
    </row>
    <row r="3" spans="1:22" x14ac:dyDescent="0.25">
      <c r="A3" s="11" t="s">
        <v>419</v>
      </c>
      <c r="B3" s="12">
        <v>183.7777778</v>
      </c>
      <c r="C3" s="10">
        <v>94.388888890000004</v>
      </c>
      <c r="D3">
        <v>295.98773615795585</v>
      </c>
      <c r="E3">
        <v>405.36968168235001</v>
      </c>
      <c r="F3">
        <v>549.67366354771036</v>
      </c>
      <c r="G3">
        <v>300.13537129105106</v>
      </c>
      <c r="H3">
        <v>625</v>
      </c>
      <c r="I3">
        <v>290</v>
      </c>
      <c r="J3">
        <v>550</v>
      </c>
      <c r="K3">
        <v>300</v>
      </c>
      <c r="L3" t="s">
        <v>479</v>
      </c>
      <c r="M3" t="s">
        <v>486</v>
      </c>
      <c r="N3">
        <f t="shared" ref="N3:N7" si="0">1.35*B3</f>
        <v>248.10000003000002</v>
      </c>
      <c r="O3">
        <f t="shared" ref="O3:O7" si="1">11.07*N3</f>
        <v>2746.4670003321003</v>
      </c>
      <c r="P3">
        <f t="shared" ref="P3:P7" si="2">O3/10</f>
        <v>274.64670003321004</v>
      </c>
    </row>
    <row r="4" spans="1:22" x14ac:dyDescent="0.25">
      <c r="A4" s="11" t="s">
        <v>250</v>
      </c>
      <c r="B4" s="12">
        <v>180.83333329999999</v>
      </c>
      <c r="C4" s="10">
        <v>92.916666669999998</v>
      </c>
      <c r="D4">
        <v>275.00004829526171</v>
      </c>
      <c r="E4">
        <v>300.16297972765233</v>
      </c>
      <c r="F4">
        <v>545.24637578501256</v>
      </c>
      <c r="G4">
        <v>300.00281725278541</v>
      </c>
      <c r="H4">
        <v>600</v>
      </c>
      <c r="I4">
        <v>310</v>
      </c>
      <c r="J4">
        <v>550</v>
      </c>
      <c r="K4">
        <v>300</v>
      </c>
      <c r="L4" t="s">
        <v>480</v>
      </c>
      <c r="M4" t="s">
        <v>487</v>
      </c>
      <c r="N4">
        <f t="shared" si="0"/>
        <v>244.12499995499999</v>
      </c>
      <c r="O4">
        <f t="shared" si="1"/>
        <v>2702.4637495018501</v>
      </c>
      <c r="P4">
        <f t="shared" si="2"/>
        <v>270.24637495018499</v>
      </c>
    </row>
    <row r="5" spans="1:22" x14ac:dyDescent="0.25">
      <c r="A5" s="11" t="s">
        <v>6</v>
      </c>
      <c r="B5" s="12">
        <v>180.7222222</v>
      </c>
      <c r="C5" s="10">
        <v>92.861111109999996</v>
      </c>
      <c r="D5">
        <v>295.86301918463153</v>
      </c>
      <c r="E5">
        <v>194.9314748269062</v>
      </c>
      <c r="F5">
        <v>545.45355869260823</v>
      </c>
      <c r="G5">
        <v>298.12035272701723</v>
      </c>
      <c r="H5">
        <v>575</v>
      </c>
      <c r="I5">
        <v>280</v>
      </c>
      <c r="J5">
        <v>550</v>
      </c>
      <c r="K5">
        <v>300</v>
      </c>
      <c r="L5" t="s">
        <v>481</v>
      </c>
      <c r="M5" t="s">
        <v>485</v>
      </c>
      <c r="N5">
        <f t="shared" si="0"/>
        <v>243.97499997000003</v>
      </c>
      <c r="O5">
        <f t="shared" si="1"/>
        <v>2700.8032496679002</v>
      </c>
      <c r="P5">
        <f t="shared" si="2"/>
        <v>270.08032496679004</v>
      </c>
    </row>
    <row r="6" spans="1:22" x14ac:dyDescent="0.25">
      <c r="A6" s="11" t="s">
        <v>306</v>
      </c>
      <c r="B6" s="12">
        <v>178.66666670000001</v>
      </c>
      <c r="C6" s="10">
        <v>91.833333330000002</v>
      </c>
      <c r="D6">
        <v>355.40163344939822</v>
      </c>
      <c r="E6">
        <v>105.68974361645846</v>
      </c>
      <c r="F6">
        <v>544.34490074024779</v>
      </c>
      <c r="G6">
        <v>294.35327332641771</v>
      </c>
      <c r="H6">
        <v>550</v>
      </c>
      <c r="I6">
        <v>310</v>
      </c>
      <c r="J6">
        <v>550</v>
      </c>
      <c r="K6">
        <v>300</v>
      </c>
      <c r="L6" t="s">
        <v>482</v>
      </c>
      <c r="M6" t="s">
        <v>488</v>
      </c>
      <c r="N6">
        <f t="shared" si="0"/>
        <v>241.20000004500002</v>
      </c>
      <c r="O6">
        <f t="shared" si="1"/>
        <v>2670.0840004981505</v>
      </c>
      <c r="P6">
        <f t="shared" si="2"/>
        <v>267.00840004981507</v>
      </c>
    </row>
    <row r="7" spans="1:22" x14ac:dyDescent="0.25">
      <c r="A7" s="13" t="s">
        <v>45</v>
      </c>
      <c r="B7" s="12">
        <v>177.05555559999999</v>
      </c>
      <c r="C7" s="10">
        <v>91.027777779999994</v>
      </c>
      <c r="D7">
        <v>444.55505230497602</v>
      </c>
      <c r="E7">
        <v>46.018971169904802</v>
      </c>
      <c r="F7">
        <v>546.01252264114578</v>
      </c>
      <c r="G7">
        <v>290.39552274265776</v>
      </c>
      <c r="H7">
        <v>550</v>
      </c>
      <c r="I7">
        <v>300</v>
      </c>
      <c r="J7">
        <v>550</v>
      </c>
      <c r="K7">
        <v>300</v>
      </c>
      <c r="L7" t="s">
        <v>483</v>
      </c>
      <c r="M7" t="s">
        <v>489</v>
      </c>
      <c r="N7">
        <f t="shared" si="0"/>
        <v>239.02500006</v>
      </c>
      <c r="O7">
        <f t="shared" si="1"/>
        <v>2646.0067506641999</v>
      </c>
      <c r="P7">
        <f t="shared" si="2"/>
        <v>264.60067506641997</v>
      </c>
    </row>
    <row r="10" spans="1:22" x14ac:dyDescent="0.25">
      <c r="L10">
        <f>104.5*COS(N10)+(880/2)</f>
        <v>393.1763071145017</v>
      </c>
      <c r="M10">
        <f>104.5*SIN(N10)+150</f>
        <v>243.42265134625831</v>
      </c>
      <c r="N10">
        <v>90</v>
      </c>
      <c r="O10">
        <f>94.5*COS(N10)+(880/2)</f>
        <v>397.6570432757934</v>
      </c>
      <c r="P10">
        <f t="shared" ref="P10:P17" si="3">94.5*SIN(N10)+(500/2)</f>
        <v>334.48268471025273</v>
      </c>
      <c r="U10">
        <v>550.02963267905602</v>
      </c>
      <c r="V10">
        <v>399.99999560952153</v>
      </c>
    </row>
    <row r="11" spans="1:22" x14ac:dyDescent="0.25">
      <c r="A11" s="14" t="s">
        <v>498</v>
      </c>
      <c r="B11" s="14" t="s">
        <v>499</v>
      </c>
      <c r="C11">
        <v>0</v>
      </c>
      <c r="D11">
        <f>C11/3*(22/7)</f>
        <v>0</v>
      </c>
      <c r="E11">
        <f>94.5*COS(D11)+  600</f>
        <v>694.5</v>
      </c>
      <c r="F11">
        <f>94.5*SIN(D11)+  600</f>
        <v>600</v>
      </c>
      <c r="L11">
        <f t="shared" ref="L11:L17" si="4">104.5*COS(N11)+(880/2)</f>
        <v>538.64634254141686</v>
      </c>
      <c r="M11">
        <f>104.5*SIN(N11)+150</f>
        <v>184.48404128291023</v>
      </c>
      <c r="N11">
        <f t="shared" ref="N11:N17" si="5">N10+36</f>
        <v>126</v>
      </c>
      <c r="O11">
        <f t="shared" ref="O11:O17" si="6">94.5*COS(N11)+(880/2)</f>
        <v>529.20650114989371</v>
      </c>
      <c r="P11">
        <f t="shared" si="3"/>
        <v>281.18413302617239</v>
      </c>
      <c r="U11">
        <v>511.76588067055616</v>
      </c>
      <c r="V11">
        <v>392.40212183224935</v>
      </c>
    </row>
    <row r="12" spans="1:22" x14ac:dyDescent="0.25">
      <c r="A12">
        <v>547.89712343688052</v>
      </c>
      <c r="B12">
        <v>305.08211670077372</v>
      </c>
      <c r="C12">
        <v>1</v>
      </c>
      <c r="D12">
        <f t="shared" ref="D12:D16" si="7">C12/3*(22/7)</f>
        <v>1.0476190476190474</v>
      </c>
      <c r="E12">
        <f t="shared" ref="E12:E16" si="8">94.5*COS(D12)+  600</f>
        <v>647.2155007892294</v>
      </c>
      <c r="F12">
        <f t="shared" ref="F12:F16" si="9">94.5*SIN(D12)+  600</f>
        <v>681.85930909323793</v>
      </c>
      <c r="L12">
        <f t="shared" si="4"/>
        <v>461.57739296580127</v>
      </c>
      <c r="M12">
        <f>104.5*SIN(N12)+150</f>
        <v>47.751938342091833</v>
      </c>
      <c r="N12">
        <f t="shared" si="5"/>
        <v>162</v>
      </c>
      <c r="O12">
        <f t="shared" si="6"/>
        <v>459.51257067242312</v>
      </c>
      <c r="P12">
        <f t="shared" si="3"/>
        <v>157.53644185002562</v>
      </c>
      <c r="U12">
        <v>479.32075906843647</v>
      </c>
      <c r="V12">
        <v>370.74210133532927</v>
      </c>
    </row>
    <row r="13" spans="1:22" x14ac:dyDescent="0.25">
      <c r="A13">
        <v>546.03410925962544</v>
      </c>
      <c r="B13">
        <v>303.96941790747411</v>
      </c>
      <c r="C13">
        <v>2</v>
      </c>
      <c r="D13">
        <f t="shared" si="7"/>
        <v>2.0952380952380949</v>
      </c>
      <c r="E13">
        <f t="shared" si="8"/>
        <v>552.68102676778255</v>
      </c>
      <c r="F13">
        <f t="shared" si="9"/>
        <v>681.79954017137675</v>
      </c>
      <c r="L13">
        <f t="shared" si="4"/>
        <v>335.83141182569449</v>
      </c>
      <c r="M13">
        <f>104.5*SIN(N13)+150</f>
        <v>141.68403717108237</v>
      </c>
      <c r="N13">
        <f t="shared" si="5"/>
        <v>198</v>
      </c>
      <c r="O13">
        <f t="shared" si="6"/>
        <v>345.79969777538884</v>
      </c>
      <c r="P13">
        <f t="shared" si="3"/>
        <v>242.47982308772521</v>
      </c>
      <c r="U13">
        <v>457.63190405743853</v>
      </c>
      <c r="V13">
        <v>338.31624788449091</v>
      </c>
    </row>
    <row r="14" spans="1:22" x14ac:dyDescent="0.25">
      <c r="A14">
        <v>543.45725987381422</v>
      </c>
      <c r="B14">
        <v>302.71406755720756</v>
      </c>
      <c r="C14">
        <v>3</v>
      </c>
      <c r="D14">
        <f t="shared" si="7"/>
        <v>3.1428571428571428</v>
      </c>
      <c r="E14">
        <f t="shared" si="8"/>
        <v>505.50007554957926</v>
      </c>
      <c r="F14">
        <f t="shared" si="9"/>
        <v>599.88050579607932</v>
      </c>
      <c r="L14">
        <f t="shared" si="4"/>
        <v>445.08220080632225</v>
      </c>
      <c r="M14">
        <f>104.5*SIN(N14)+150</f>
        <v>254.37634423069346</v>
      </c>
      <c r="N14">
        <f t="shared" si="5"/>
        <v>234</v>
      </c>
      <c r="O14">
        <f t="shared" si="6"/>
        <v>444.59586580093259</v>
      </c>
      <c r="P14">
        <f t="shared" si="3"/>
        <v>344.38817731866538</v>
      </c>
      <c r="U14">
        <v>450.00001756191335</v>
      </c>
      <c r="V14">
        <v>300.05926535550992</v>
      </c>
    </row>
    <row r="15" spans="1:22" x14ac:dyDescent="0.25">
      <c r="A15">
        <v>542.86111236372551</v>
      </c>
      <c r="B15">
        <v>300.00423088788011</v>
      </c>
      <c r="C15">
        <v>4</v>
      </c>
      <c r="D15">
        <f t="shared" si="7"/>
        <v>4.1904761904761898</v>
      </c>
      <c r="E15">
        <f t="shared" si="8"/>
        <v>552.88804714817593</v>
      </c>
      <c r="F15">
        <f t="shared" si="9"/>
        <v>518.0810528724428</v>
      </c>
      <c r="L15">
        <f t="shared" si="4"/>
        <v>542.86791384109677</v>
      </c>
      <c r="M15">
        <f>104.5*SIN(N15)+150</f>
        <v>131.60319859375841</v>
      </c>
      <c r="N15">
        <f t="shared" si="5"/>
        <v>270</v>
      </c>
      <c r="O15">
        <f t="shared" si="6"/>
        <v>533.02409433477169</v>
      </c>
      <c r="P15">
        <f t="shared" si="3"/>
        <v>233.36365805847052</v>
      </c>
      <c r="U15">
        <v>457.5865524307751</v>
      </c>
      <c r="V15">
        <v>261.7932635734204</v>
      </c>
    </row>
    <row r="16" spans="1:22" x14ac:dyDescent="0.25">
      <c r="A16">
        <v>542.4529017787662</v>
      </c>
      <c r="B16">
        <v>296.87978319055577</v>
      </c>
      <c r="C16">
        <v>5</v>
      </c>
      <c r="D16">
        <f t="shared" si="7"/>
        <v>5.2380952380952381</v>
      </c>
      <c r="E16">
        <f t="shared" si="8"/>
        <v>647.42237001534272</v>
      </c>
      <c r="F16">
        <f t="shared" si="9"/>
        <v>518.26035954245992</v>
      </c>
      <c r="L16">
        <f t="shared" si="4"/>
        <v>408.59108359491631</v>
      </c>
      <c r="M16">
        <f>104.5*SIN(N16)+150</f>
        <v>50.33190093987713</v>
      </c>
      <c r="N16">
        <f t="shared" si="5"/>
        <v>306</v>
      </c>
      <c r="O16">
        <f t="shared" si="6"/>
        <v>411.59672152841716</v>
      </c>
      <c r="P16">
        <f t="shared" si="3"/>
        <v>159.86951807481711</v>
      </c>
      <c r="U16">
        <v>479.23695761796301</v>
      </c>
      <c r="V16">
        <v>229.34172495143946</v>
      </c>
    </row>
    <row r="17" spans="1:22" x14ac:dyDescent="0.25">
      <c r="A17">
        <v>543.65098258785088</v>
      </c>
      <c r="B17">
        <v>293.66038254582435</v>
      </c>
      <c r="L17">
        <f t="shared" si="4"/>
        <v>345.1704878196897</v>
      </c>
      <c r="M17">
        <f>104.5*SIN(N17)+150</f>
        <v>193.90459679400757</v>
      </c>
      <c r="N17">
        <f t="shared" si="5"/>
        <v>342</v>
      </c>
      <c r="O17">
        <f t="shared" si="6"/>
        <v>354.24508228670504</v>
      </c>
      <c r="P17">
        <f t="shared" si="3"/>
        <v>289.70319997161448</v>
      </c>
      <c r="U17">
        <v>511.65638265635494</v>
      </c>
      <c r="V17">
        <v>207.64326224360173</v>
      </c>
    </row>
    <row r="18" spans="1:22" x14ac:dyDescent="0.25">
      <c r="E18" t="s">
        <v>491</v>
      </c>
      <c r="F18">
        <v>550</v>
      </c>
      <c r="G18">
        <v>300</v>
      </c>
    </row>
    <row r="19" spans="1:22" x14ac:dyDescent="0.25">
      <c r="C19">
        <f>180/7</f>
        <v>25.714285714285715</v>
      </c>
      <c r="E19" t="s">
        <v>492</v>
      </c>
      <c r="F19">
        <v>100</v>
      </c>
    </row>
    <row r="20" spans="1:22" x14ac:dyDescent="0.25">
      <c r="E20" t="s">
        <v>493</v>
      </c>
      <c r="F20">
        <v>25.713999999999999</v>
      </c>
      <c r="G20">
        <f>2*F20</f>
        <v>51.427999999999997</v>
      </c>
      <c r="L20">
        <f>3*F20</f>
        <v>77.141999999999996</v>
      </c>
      <c r="M20">
        <f>4*F20</f>
        <v>102.85599999999999</v>
      </c>
      <c r="N20">
        <f>5*F20</f>
        <v>128.57</v>
      </c>
      <c r="O20">
        <f>6*F20</f>
        <v>154.28399999999999</v>
      </c>
      <c r="P20">
        <f>7*F20</f>
        <v>179.99799999999999</v>
      </c>
    </row>
    <row r="22" spans="1:22" x14ac:dyDescent="0.25">
      <c r="F22">
        <f>550+100*COS(F20)</f>
        <v>633.5772150614473</v>
      </c>
      <c r="G22">
        <f>300+100*COS(F20)</f>
        <v>383.57721506144736</v>
      </c>
    </row>
    <row r="23" spans="1:22" x14ac:dyDescent="0.25">
      <c r="F23">
        <f t="shared" ref="F23:F28" si="10">550+100*COS(F21)</f>
        <v>650</v>
      </c>
      <c r="G23">
        <f t="shared" ref="G23:G28" si="11">300+100*COS(F21)</f>
        <v>400</v>
      </c>
    </row>
    <row r="24" spans="1:22" x14ac:dyDescent="0.25">
      <c r="F24">
        <f t="shared" si="10"/>
        <v>601.95253555926161</v>
      </c>
      <c r="G24">
        <f t="shared" si="11"/>
        <v>351.95253555926161</v>
      </c>
    </row>
    <row r="25" spans="1:22" x14ac:dyDescent="0.25">
      <c r="F25">
        <f t="shared" si="10"/>
        <v>454.75686446775927</v>
      </c>
      <c r="G25">
        <f t="shared" si="11"/>
        <v>204.75686446775927</v>
      </c>
    </row>
    <row r="26" spans="1:22" x14ac:dyDescent="0.25">
      <c r="F26">
        <f t="shared" si="10"/>
        <v>583.11691705061617</v>
      </c>
      <c r="G26">
        <f t="shared" si="11"/>
        <v>333.11691705061611</v>
      </c>
    </row>
    <row r="27" spans="1:22" x14ac:dyDescent="0.25">
      <c r="F27">
        <f t="shared" si="10"/>
        <v>478.49287506844996</v>
      </c>
      <c r="G27">
        <f t="shared" si="11"/>
        <v>228.49287506844996</v>
      </c>
    </row>
    <row r="28" spans="1:22" x14ac:dyDescent="0.25">
      <c r="F28">
        <f t="shared" si="10"/>
        <v>584.42875243643891</v>
      </c>
      <c r="G28">
        <f t="shared" si="11"/>
        <v>334.42875243643891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H2" sqref="H2"/>
    </sheetView>
  </sheetViews>
  <sheetFormatPr defaultRowHeight="15" x14ac:dyDescent="0.25"/>
  <cols>
    <col min="4" max="4" width="12.28515625" bestFit="1" customWidth="1"/>
    <col min="5" max="5" width="31.140625" bestFit="1" customWidth="1"/>
    <col min="6" max="6" width="26.7109375" bestFit="1" customWidth="1"/>
    <col min="7" max="7" width="18.7109375" bestFit="1" customWidth="1"/>
    <col min="8" max="8" width="20.85546875" bestFit="1" customWidth="1"/>
  </cols>
  <sheetData>
    <row r="1" spans="2:8" x14ac:dyDescent="0.25">
      <c r="B1" s="10" t="s">
        <v>470</v>
      </c>
      <c r="C1" s="10" t="s">
        <v>472</v>
      </c>
      <c r="D1" t="s">
        <v>500</v>
      </c>
      <c r="E1" t="s">
        <v>502</v>
      </c>
      <c r="F1" t="s">
        <v>505</v>
      </c>
      <c r="G1" t="s">
        <v>509</v>
      </c>
      <c r="H1" t="s">
        <v>510</v>
      </c>
    </row>
    <row r="2" spans="2:8" x14ac:dyDescent="0.25">
      <c r="B2" s="11" t="s">
        <v>213</v>
      </c>
      <c r="C2" s="12">
        <v>184</v>
      </c>
      <c r="D2">
        <v>248.4</v>
      </c>
      <c r="E2">
        <f>D2/100</f>
        <v>2.484</v>
      </c>
      <c r="F2">
        <f>E2*2</f>
        <v>4.968</v>
      </c>
      <c r="G2">
        <f>1/F2</f>
        <v>0.20128824476650564</v>
      </c>
      <c r="H2">
        <f>G2*27.5</f>
        <v>5.5354267310789051</v>
      </c>
    </row>
    <row r="3" spans="2:8" x14ac:dyDescent="0.25">
      <c r="B3" s="11" t="s">
        <v>419</v>
      </c>
      <c r="C3" s="12">
        <v>183.7777778</v>
      </c>
      <c r="D3">
        <v>248.10000003000002</v>
      </c>
      <c r="E3">
        <f t="shared" ref="E3:E7" si="0">D3/100</f>
        <v>2.4810000003000003</v>
      </c>
      <c r="F3">
        <f t="shared" ref="F3:F7" si="1">E3*2</f>
        <v>4.9620000006000007</v>
      </c>
      <c r="G3">
        <f t="shared" ref="G3:G7" si="2">1/F3</f>
        <v>0.20153164044318439</v>
      </c>
      <c r="H3">
        <f t="shared" ref="H3:H7" si="3">G3*27.5</f>
        <v>5.5421201121875709</v>
      </c>
    </row>
    <row r="4" spans="2:8" x14ac:dyDescent="0.25">
      <c r="B4" s="11" t="s">
        <v>250</v>
      </c>
      <c r="C4" s="12">
        <v>180.83333329999999</v>
      </c>
      <c r="D4">
        <v>244.12499995499999</v>
      </c>
      <c r="E4">
        <f t="shared" si="0"/>
        <v>2.4412499995500001</v>
      </c>
      <c r="F4">
        <f t="shared" si="1"/>
        <v>4.8824999991000002</v>
      </c>
      <c r="G4">
        <f t="shared" si="2"/>
        <v>0.20481310807666805</v>
      </c>
      <c r="H4">
        <f t="shared" si="3"/>
        <v>5.6323604721083713</v>
      </c>
    </row>
    <row r="5" spans="2:8" x14ac:dyDescent="0.25">
      <c r="B5" s="11" t="s">
        <v>6</v>
      </c>
      <c r="C5" s="12">
        <v>180.7222222</v>
      </c>
      <c r="D5">
        <v>243.97499997000003</v>
      </c>
      <c r="E5">
        <f t="shared" si="0"/>
        <v>2.4397499997000001</v>
      </c>
      <c r="F5">
        <f t="shared" si="1"/>
        <v>4.8794999994000001</v>
      </c>
      <c r="G5">
        <f t="shared" si="2"/>
        <v>0.20493903066358507</v>
      </c>
      <c r="H5">
        <f t="shared" si="3"/>
        <v>5.6358233432485898</v>
      </c>
    </row>
    <row r="6" spans="2:8" x14ac:dyDescent="0.25">
      <c r="B6" s="11" t="s">
        <v>306</v>
      </c>
      <c r="C6" s="12">
        <v>178.66666670000001</v>
      </c>
      <c r="D6">
        <v>241.20000004500002</v>
      </c>
      <c r="E6">
        <f t="shared" si="0"/>
        <v>2.4120000004500004</v>
      </c>
      <c r="F6">
        <f t="shared" si="1"/>
        <v>4.8240000009000008</v>
      </c>
      <c r="G6">
        <f>1/F6</f>
        <v>0.20729684904921905</v>
      </c>
      <c r="H6">
        <f t="shared" si="3"/>
        <v>5.7006633488535243</v>
      </c>
    </row>
    <row r="7" spans="2:8" x14ac:dyDescent="0.25">
      <c r="B7" s="13" t="s">
        <v>45</v>
      </c>
      <c r="C7" s="12">
        <v>177.05555559999999</v>
      </c>
      <c r="D7">
        <v>239.02500006</v>
      </c>
      <c r="E7">
        <f t="shared" si="0"/>
        <v>2.3902500006</v>
      </c>
      <c r="F7">
        <f t="shared" si="1"/>
        <v>4.7805000012000001</v>
      </c>
      <c r="G7">
        <f>1/F7</f>
        <v>0.20918313978641986</v>
      </c>
      <c r="H7">
        <f t="shared" si="3"/>
        <v>5.752536344126546</v>
      </c>
    </row>
    <row r="10" spans="2:8" x14ac:dyDescent="0.25">
      <c r="E10" t="s">
        <v>503</v>
      </c>
    </row>
    <row r="11" spans="2:8" x14ac:dyDescent="0.25">
      <c r="E11" t="s">
        <v>504</v>
      </c>
      <c r="F11">
        <v>2</v>
      </c>
    </row>
    <row r="14" spans="2:8" x14ac:dyDescent="0.25">
      <c r="F14" t="s">
        <v>506</v>
      </c>
      <c r="G14" t="s">
        <v>507</v>
      </c>
    </row>
    <row r="15" spans="2:8" x14ac:dyDescent="0.25">
      <c r="F15" t="s">
        <v>508</v>
      </c>
      <c r="G15">
        <f>1/4.968</f>
        <v>0.20128824476650564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13" sqref="H13:I18"/>
    </sheetView>
  </sheetViews>
  <sheetFormatPr defaultRowHeight="15" x14ac:dyDescent="0.25"/>
  <sheetData>
    <row r="1" spans="1:9" x14ac:dyDescent="0.25">
      <c r="F1" t="s">
        <v>496</v>
      </c>
      <c r="G1" t="s">
        <v>497</v>
      </c>
    </row>
    <row r="2" spans="1:9" x14ac:dyDescent="0.25">
      <c r="A2">
        <v>511.76588067055616</v>
      </c>
      <c r="B2">
        <v>392.40212183224935</v>
      </c>
      <c r="C2">
        <v>550</v>
      </c>
      <c r="D2">
        <v>300</v>
      </c>
      <c r="E2">
        <v>94.5</v>
      </c>
      <c r="F2">
        <f>SQRT(POWER((C2-A2),2)+POWER((D2-B2),2))</f>
        <v>100.00000000000001</v>
      </c>
      <c r="G2">
        <f>E2/F2</f>
        <v>0.94499999999999984</v>
      </c>
      <c r="H2">
        <f>(1-G2)*A2+G2*C2</f>
        <v>547.89712343688052</v>
      </c>
      <c r="I2">
        <f>(1-G2)*B2+G2*D2</f>
        <v>305.08211670077372</v>
      </c>
    </row>
    <row r="3" spans="1:9" x14ac:dyDescent="0.25">
      <c r="A3">
        <v>479.32075906843647</v>
      </c>
      <c r="B3">
        <v>370.74210133532927</v>
      </c>
      <c r="C3">
        <v>550</v>
      </c>
      <c r="D3">
        <v>300</v>
      </c>
      <c r="E3">
        <v>94.388888890000004</v>
      </c>
      <c r="F3">
        <f t="shared" ref="F3:F7" si="0">SQRT(POWER((C3-A3),2)+POWER((D3-B3),2))</f>
        <v>100</v>
      </c>
      <c r="G3">
        <f t="shared" ref="G3:G7" si="1">E3/F3</f>
        <v>0.9438888889</v>
      </c>
      <c r="H3">
        <f t="shared" ref="H3:H7" si="2">(1-G3)*A3+G3*C3</f>
        <v>546.03410925962544</v>
      </c>
      <c r="I3">
        <f t="shared" ref="I3:I7" si="3">(1-G3)*B3+G3*D3</f>
        <v>303.96941790747411</v>
      </c>
    </row>
    <row r="4" spans="1:9" x14ac:dyDescent="0.25">
      <c r="A4">
        <v>457.63190405743853</v>
      </c>
      <c r="B4">
        <v>338.31624788449091</v>
      </c>
      <c r="C4">
        <v>550</v>
      </c>
      <c r="D4">
        <v>300</v>
      </c>
      <c r="E4">
        <v>92.916666669999998</v>
      </c>
      <c r="F4">
        <f t="shared" si="0"/>
        <v>99.999999999999957</v>
      </c>
      <c r="G4">
        <f t="shared" si="1"/>
        <v>0.92916666670000037</v>
      </c>
      <c r="H4">
        <f t="shared" si="2"/>
        <v>543.45725987381422</v>
      </c>
      <c r="I4">
        <f t="shared" si="3"/>
        <v>302.71406755720756</v>
      </c>
    </row>
    <row r="5" spans="1:9" x14ac:dyDescent="0.25">
      <c r="A5">
        <v>450.00001756191335</v>
      </c>
      <c r="B5">
        <v>300.05926535550992</v>
      </c>
      <c r="C5">
        <v>550</v>
      </c>
      <c r="D5">
        <v>300</v>
      </c>
      <c r="E5">
        <v>92.861111109999996</v>
      </c>
      <c r="F5">
        <f t="shared" si="0"/>
        <v>100.00000000000001</v>
      </c>
      <c r="G5">
        <f t="shared" si="1"/>
        <v>0.92861111109999983</v>
      </c>
      <c r="H5">
        <f t="shared" si="2"/>
        <v>542.86111236372551</v>
      </c>
      <c r="I5">
        <f t="shared" si="3"/>
        <v>300.00423088788011</v>
      </c>
    </row>
    <row r="6" spans="1:9" x14ac:dyDescent="0.25">
      <c r="A6">
        <v>457.5865524307751</v>
      </c>
      <c r="B6">
        <v>261.7932635734204</v>
      </c>
      <c r="C6">
        <v>550</v>
      </c>
      <c r="D6">
        <v>300</v>
      </c>
      <c r="E6">
        <v>91.833333330000002</v>
      </c>
      <c r="F6">
        <f t="shared" si="0"/>
        <v>100.00000000000001</v>
      </c>
      <c r="G6">
        <f t="shared" si="1"/>
        <v>0.91833333329999989</v>
      </c>
      <c r="H6">
        <f t="shared" si="2"/>
        <v>542.4529017787662</v>
      </c>
      <c r="I6">
        <f t="shared" si="3"/>
        <v>296.87978319055577</v>
      </c>
    </row>
    <row r="7" spans="1:9" x14ac:dyDescent="0.25">
      <c r="A7">
        <v>479.23695761796301</v>
      </c>
      <c r="B7">
        <v>229.34172495143946</v>
      </c>
      <c r="C7">
        <v>550</v>
      </c>
      <c r="D7">
        <v>300</v>
      </c>
      <c r="E7">
        <v>91.027777779999994</v>
      </c>
      <c r="F7">
        <f t="shared" si="0"/>
        <v>99.999999999999986</v>
      </c>
      <c r="G7">
        <f t="shared" si="1"/>
        <v>0.91027777780000008</v>
      </c>
      <c r="H7">
        <f t="shared" si="2"/>
        <v>543.65098258785088</v>
      </c>
      <c r="I7">
        <f t="shared" si="3"/>
        <v>293.66038254582435</v>
      </c>
    </row>
    <row r="12" spans="1:9" x14ac:dyDescent="0.25">
      <c r="F12" t="s">
        <v>496</v>
      </c>
      <c r="G12" t="s">
        <v>497</v>
      </c>
    </row>
    <row r="13" spans="1:9" x14ac:dyDescent="0.25">
      <c r="A13">
        <v>355.63208743820024</v>
      </c>
      <c r="B13">
        <v>494.5407786721554</v>
      </c>
      <c r="C13">
        <v>550</v>
      </c>
      <c r="D13">
        <v>300</v>
      </c>
      <c r="E13">
        <v>274.97879999999998</v>
      </c>
      <c r="F13">
        <f>SQRT(POWER((C13-A13),2)+POWER((D13-B13),2))</f>
        <v>275</v>
      </c>
      <c r="G13">
        <f>E13/F13</f>
        <v>0.99992290909090897</v>
      </c>
      <c r="H13">
        <f>(1-G13)*A13+G13*C13</f>
        <v>549.98501600092254</v>
      </c>
      <c r="I13">
        <f>(1-G13)*B13+G13*D13</f>
        <v>300.01499732548308</v>
      </c>
    </row>
    <row r="14" spans="1:9" x14ac:dyDescent="0.25">
      <c r="A14">
        <v>295.98773615795585</v>
      </c>
      <c r="B14">
        <v>405.36968168235001</v>
      </c>
      <c r="C14">
        <v>550</v>
      </c>
      <c r="D14">
        <v>300</v>
      </c>
      <c r="E14">
        <v>274.64670003321004</v>
      </c>
      <c r="F14">
        <f t="shared" ref="F14:F18" si="4">SQRT(POWER((C14-A14),2)+POWER((D14-B14),2))</f>
        <v>275</v>
      </c>
      <c r="G14">
        <f t="shared" ref="G14:G18" si="5">E14/F14</f>
        <v>0.99871527284803652</v>
      </c>
      <c r="H14">
        <f t="shared" ref="H14:H18" si="6">(1-G14)*A14+G14*C14</f>
        <v>549.67366354771036</v>
      </c>
      <c r="I14">
        <f t="shared" ref="I14:I18" si="7">(1-G14)*B14+G14*D14</f>
        <v>300.13537129105106</v>
      </c>
    </row>
    <row r="15" spans="1:9" x14ac:dyDescent="0.25">
      <c r="A15">
        <v>275.00004829526171</v>
      </c>
      <c r="B15">
        <v>300.16297972765233</v>
      </c>
      <c r="C15">
        <v>550</v>
      </c>
      <c r="D15">
        <v>300</v>
      </c>
      <c r="E15">
        <v>270.24637495018499</v>
      </c>
      <c r="F15">
        <f t="shared" si="4"/>
        <v>275</v>
      </c>
      <c r="G15">
        <f t="shared" si="5"/>
        <v>0.98271409072794536</v>
      </c>
      <c r="H15">
        <f t="shared" si="6"/>
        <v>545.24637578501256</v>
      </c>
      <c r="I15">
        <f t="shared" si="7"/>
        <v>300.00281725278541</v>
      </c>
    </row>
    <row r="16" spans="1:9" x14ac:dyDescent="0.25">
      <c r="A16">
        <v>295.86301918463153</v>
      </c>
      <c r="B16">
        <v>194.9314748269062</v>
      </c>
      <c r="C16">
        <v>550</v>
      </c>
      <c r="D16">
        <v>300</v>
      </c>
      <c r="E16">
        <v>270.08032496679004</v>
      </c>
      <c r="F16">
        <f t="shared" si="4"/>
        <v>275</v>
      </c>
      <c r="G16">
        <f t="shared" si="5"/>
        <v>0.98211027260650929</v>
      </c>
      <c r="H16">
        <f t="shared" si="6"/>
        <v>545.45355869260823</v>
      </c>
      <c r="I16">
        <f t="shared" si="7"/>
        <v>298.12035272701723</v>
      </c>
    </row>
    <row r="17" spans="1:9" x14ac:dyDescent="0.25">
      <c r="A17">
        <v>355.40163344939822</v>
      </c>
      <c r="B17">
        <v>105.68974361645846</v>
      </c>
      <c r="C17">
        <v>550</v>
      </c>
      <c r="D17">
        <v>300</v>
      </c>
      <c r="E17">
        <v>267.00840004981507</v>
      </c>
      <c r="F17">
        <f t="shared" si="4"/>
        <v>275</v>
      </c>
      <c r="G17">
        <f t="shared" si="5"/>
        <v>0.9709396365447821</v>
      </c>
      <c r="H17">
        <f t="shared" si="6"/>
        <v>544.34490074024779</v>
      </c>
      <c r="I17">
        <f t="shared" si="7"/>
        <v>294.35327332641771</v>
      </c>
    </row>
    <row r="18" spans="1:9" x14ac:dyDescent="0.25">
      <c r="A18">
        <v>444.55505230497602</v>
      </c>
      <c r="B18">
        <v>46.018971169904802</v>
      </c>
      <c r="C18">
        <v>550</v>
      </c>
      <c r="D18">
        <v>300</v>
      </c>
      <c r="E18">
        <v>264.60067506641997</v>
      </c>
      <c r="F18">
        <f t="shared" si="4"/>
        <v>275</v>
      </c>
      <c r="G18">
        <f t="shared" si="5"/>
        <v>0.96218427296879983</v>
      </c>
      <c r="H18">
        <f t="shared" si="6"/>
        <v>546.01252264114578</v>
      </c>
      <c r="I18">
        <f t="shared" si="7"/>
        <v>290.39552274265776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timecalc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Mandira</dc:creator>
  <cp:lastModifiedBy>Lenovo</cp:lastModifiedBy>
  <dcterms:created xsi:type="dcterms:W3CDTF">2016-08-08T07:58:23Z</dcterms:created>
  <dcterms:modified xsi:type="dcterms:W3CDTF">2016-08-17T13:17:49Z</dcterms:modified>
</cp:coreProperties>
</file>