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nanceiro\Documents\REDE\processos\progress\progress-automacao-pc\tmp\opensource_di_xml\"/>
    </mc:Choice>
  </mc:AlternateContent>
  <bookViews>
    <workbookView xWindow="0" yWindow="0" windowWidth="19200" windowHeight="7050"/>
  </bookViews>
  <sheets>
    <sheet name="CAPA" sheetId="6" r:id="rId1"/>
    <sheet name="Demonstrativo" sheetId="3" r:id="rId2"/>
    <sheet name="DADOS NF" sheetId="4" r:id="rId3"/>
    <sheet name="HONORARIO" sheetId="5" r:id="rId4"/>
  </sheets>
  <definedNames>
    <definedName name="_xlnm.Print_Area" localSheetId="0">CAPA!$A$1:$L$22</definedName>
    <definedName name="_xlnm.Print_Area" localSheetId="1">Demonstrativo!$A$1:$J$78</definedName>
    <definedName name="cnpj">HONORARIO!$G$3:$G$4</definedName>
    <definedName name="drawback">CAPA!$N$3:$N$4</definedName>
    <definedName name="tipo">CAPA!$L$8:$L$18</definedName>
    <definedName name="via">CAPA!$L$3:$L$5</definedName>
  </definedNames>
  <calcPr calcId="162913"/>
</workbook>
</file>

<file path=xl/calcChain.xml><?xml version="1.0" encoding="utf-8"?>
<calcChain xmlns="http://schemas.openxmlformats.org/spreadsheetml/2006/main">
  <c r="B8" i="4" l="1"/>
  <c r="P5" i="6" l="1"/>
  <c r="H54" i="3" l="1"/>
  <c r="I54" i="3" s="1"/>
  <c r="H53" i="3"/>
  <c r="I55" i="3"/>
  <c r="I53" i="3" l="1"/>
  <c r="J53" i="3" s="1"/>
  <c r="J54" i="3" s="1"/>
  <c r="J55" i="3" s="1"/>
  <c r="H56" i="3" l="1"/>
  <c r="C16" i="6" l="1"/>
  <c r="C15" i="6"/>
  <c r="J10" i="6" l="1"/>
  <c r="E2" i="6"/>
  <c r="J7" i="6"/>
  <c r="J13" i="3" l="1"/>
  <c r="C13" i="3" l="1"/>
  <c r="H7" i="3" l="1"/>
  <c r="H42" i="3" l="1"/>
  <c r="I42" i="3" s="1"/>
  <c r="F10" i="6"/>
  <c r="F9" i="6"/>
  <c r="D7" i="6"/>
  <c r="A8" i="3"/>
  <c r="J12" i="3"/>
  <c r="J8" i="6"/>
  <c r="H47" i="3"/>
  <c r="I47" i="3" s="1"/>
  <c r="I48" i="3"/>
  <c r="C12" i="3"/>
  <c r="B7" i="4" s="1"/>
  <c r="C11" i="3"/>
  <c r="H60" i="3"/>
  <c r="I60" i="3" s="1"/>
  <c r="I34" i="3"/>
  <c r="I61" i="3"/>
  <c r="I38" i="3"/>
  <c r="I37" i="3"/>
  <c r="I36" i="3"/>
  <c r="I35" i="3"/>
  <c r="I33" i="3"/>
  <c r="I32" i="3"/>
  <c r="I31" i="3"/>
  <c r="I30" i="3"/>
  <c r="I29" i="3"/>
  <c r="I28" i="3"/>
  <c r="C10" i="3"/>
  <c r="J18" i="3"/>
  <c r="A11" i="4"/>
  <c r="J17" i="3"/>
  <c r="J19" i="3" s="1"/>
  <c r="H13" i="3"/>
  <c r="I23" i="3"/>
  <c r="I24" i="3"/>
  <c r="I22" i="3"/>
  <c r="A39" i="3"/>
  <c r="H4" i="3"/>
  <c r="B1" i="4" s="1"/>
  <c r="B11" i="4" s="1"/>
  <c r="C14" i="3"/>
  <c r="B4" i="4" s="1"/>
  <c r="I25" i="3" l="1"/>
  <c r="I39" i="3"/>
  <c r="J60" i="3"/>
  <c r="J47" i="3"/>
  <c r="J22" i="3"/>
  <c r="J23" i="3" s="1"/>
  <c r="J24" i="3" s="1"/>
  <c r="J25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2" i="3"/>
  <c r="B3" i="4"/>
  <c r="B13" i="4" s="1"/>
  <c r="J61" i="3" l="1"/>
  <c r="H62" i="3"/>
  <c r="I62" i="3" s="1"/>
  <c r="I63" i="3" s="1"/>
  <c r="J48" i="3"/>
  <c r="H49" i="3"/>
  <c r="I49" i="3" s="1"/>
  <c r="I50" i="3" s="1"/>
  <c r="H43" i="3"/>
  <c r="I43" i="3" s="1"/>
  <c r="I44" i="3" s="1"/>
  <c r="I56" i="3" l="1"/>
  <c r="J56" i="3" s="1"/>
  <c r="J62" i="3"/>
  <c r="J49" i="3"/>
  <c r="J43" i="3"/>
  <c r="I57" i="3" l="1"/>
</calcChain>
</file>

<file path=xl/sharedStrings.xml><?xml version="1.0" encoding="utf-8"?>
<sst xmlns="http://schemas.openxmlformats.org/spreadsheetml/2006/main" count="127" uniqueCount="77">
  <si>
    <t>Data</t>
  </si>
  <si>
    <t>Item</t>
  </si>
  <si>
    <t>Entrada</t>
  </si>
  <si>
    <t>Saída</t>
  </si>
  <si>
    <t>Saldo</t>
  </si>
  <si>
    <t>PRESTAÇÃO DE CONTAS</t>
  </si>
  <si>
    <t>Importador:</t>
  </si>
  <si>
    <t xml:space="preserve">AWB/BL: </t>
  </si>
  <si>
    <t>DI/DSI:</t>
  </si>
  <si>
    <t>Exportador:</t>
  </si>
  <si>
    <t>Ref.Cliente:</t>
  </si>
  <si>
    <t>Total</t>
  </si>
  <si>
    <t>Taxa</t>
  </si>
  <si>
    <t>Moeda Origem</t>
  </si>
  <si>
    <t>Despesas de Serviços</t>
  </si>
  <si>
    <t>Observações:</t>
  </si>
  <si>
    <t>FATURA</t>
  </si>
  <si>
    <t>DI</t>
  </si>
  <si>
    <t>SERVIÇO</t>
  </si>
  <si>
    <t>VALOR S/ Reajuste</t>
  </si>
  <si>
    <t>LI</t>
  </si>
  <si>
    <t>Via Transporte:</t>
  </si>
  <si>
    <t>Via Transporte</t>
  </si>
  <si>
    <t>Ano</t>
  </si>
  <si>
    <t xml:space="preserve">Tipo </t>
  </si>
  <si>
    <t>Numero Processo</t>
  </si>
  <si>
    <t>Ref. Cliente</t>
  </si>
  <si>
    <t>CNPJ</t>
  </si>
  <si>
    <t>Cidade</t>
  </si>
  <si>
    <t>LI-Usados</t>
  </si>
  <si>
    <t>DI / DSI</t>
  </si>
  <si>
    <t>Qtde</t>
  </si>
  <si>
    <t>Importador</t>
  </si>
  <si>
    <t>Exportador</t>
  </si>
  <si>
    <t>FATURAS</t>
  </si>
  <si>
    <t>NOTAS FISCAIS</t>
  </si>
  <si>
    <t>Não</t>
  </si>
  <si>
    <t>Conta</t>
  </si>
  <si>
    <t>DRAWBACK</t>
  </si>
  <si>
    <t>Sim</t>
  </si>
  <si>
    <t>Via</t>
  </si>
  <si>
    <t>Drawback</t>
  </si>
  <si>
    <t>Tipo</t>
  </si>
  <si>
    <t>AÉREA</t>
  </si>
  <si>
    <t>MARÍTIMA</t>
  </si>
  <si>
    <t>sequencialRetificacao / Retificação de DI</t>
  </si>
  <si>
    <t>DTA / Termo de Entrada</t>
  </si>
  <si>
    <t>RODOVIÁRIA</t>
  </si>
  <si>
    <t>Modal / Atípico</t>
  </si>
  <si>
    <t>Fundamento Legal</t>
  </si>
  <si>
    <t>Conferência</t>
  </si>
  <si>
    <t>AWB / BL / CRT :</t>
  </si>
  <si>
    <t>RESUMO LI</t>
  </si>
  <si>
    <t>DI Atualizada</t>
  </si>
  <si>
    <t>Em</t>
  </si>
  <si>
    <t>valor CIF</t>
  </si>
  <si>
    <t>peso bruto</t>
  </si>
  <si>
    <t>valor II</t>
  </si>
  <si>
    <t>Canal</t>
  </si>
  <si>
    <t>data chegada</t>
  </si>
  <si>
    <t>Container / Solta</t>
  </si>
  <si>
    <t>data saida</t>
  </si>
  <si>
    <t>Desconto</t>
  </si>
  <si>
    <t>S/REF:</t>
  </si>
  <si>
    <t>N/REF:</t>
  </si>
  <si>
    <t xml:space="preserve">VALOR C/ Reajuste </t>
  </si>
  <si>
    <t>NOME EMPRESA</t>
  </si>
  <si>
    <t xml:space="preserve">CNPJ: </t>
  </si>
  <si>
    <t>Endereço</t>
  </si>
  <si>
    <t>Cidade – UF CEP</t>
  </si>
  <si>
    <t>Telefone</t>
  </si>
  <si>
    <t>site</t>
  </si>
  <si>
    <t>Referência:</t>
  </si>
  <si>
    <t>Descricao</t>
  </si>
  <si>
    <t>Resumo</t>
  </si>
  <si>
    <t>Nome Empresa</t>
  </si>
  <si>
    <t xml:space="preserve">PRESTAÇÃO DE SERVIÇOS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</si>
</sst>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  <numFmt numFmtId="166" formatCode="0.00000"/>
    <numFmt numFmtId="167" formatCode="dd/mm/yy;@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sz val="2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0"/>
      <name val="Tahoma"/>
      <family val="2"/>
    </font>
    <font>
      <b/>
      <sz val="9"/>
      <name val="Tahoma"/>
      <family val="2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0" tint="-0.249977111117893"/>
      <name val="Arial"/>
      <family val="2"/>
    </font>
    <font>
      <sz val="11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4" fontId="0" fillId="0" borderId="0" xfId="0" applyNumberFormat="1"/>
    <xf numFmtId="0" fontId="16" fillId="0" borderId="2" xfId="0" applyFont="1" applyBorder="1" applyAlignment="1">
      <alignment vertical="center" wrapText="1"/>
    </xf>
    <xf numFmtId="44" fontId="16" fillId="3" borderId="2" xfId="0" applyNumberFormat="1" applyFont="1" applyFill="1" applyBorder="1" applyAlignment="1">
      <alignment horizontal="center" vertical="center" wrapText="1"/>
    </xf>
    <xf numFmtId="44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7" fillId="0" borderId="0" xfId="0" applyFont="1"/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" fillId="0" borderId="2" xfId="0" applyFont="1" applyBorder="1" applyAlignment="1">
      <alignment vertical="center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9" fontId="6" fillId="0" borderId="8" xfId="2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14" fontId="0" fillId="0" borderId="0" xfId="0" applyNumberFormat="1" applyBorder="1" applyAlignment="1" applyProtection="1">
      <alignment horizontal="center" vertical="center"/>
      <protection locked="0" hidden="1"/>
    </xf>
    <xf numFmtId="0" fontId="2" fillId="0" borderId="10" xfId="0" applyNumberFormat="1" applyFont="1" applyBorder="1" applyAlignment="1" applyProtection="1">
      <alignment horizontal="left" vertical="center"/>
      <protection hidden="1"/>
    </xf>
    <xf numFmtId="0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1" xfId="0" applyNumberFormat="1" applyFont="1" applyBorder="1" applyAlignment="1" applyProtection="1">
      <alignment horizontal="left" vertical="center"/>
      <protection hidden="1"/>
    </xf>
    <xf numFmtId="0" fontId="2" fillId="0" borderId="12" xfId="0" applyNumberFormat="1" applyFont="1" applyBorder="1" applyAlignment="1" applyProtection="1">
      <alignment horizontal="left" vertical="center"/>
      <protection hidden="1"/>
    </xf>
    <xf numFmtId="165" fontId="7" fillId="0" borderId="13" xfId="3" applyNumberFormat="1" applyFont="1" applyBorder="1" applyAlignment="1" applyProtection="1">
      <alignment horizontal="right" vertical="center"/>
      <protection hidden="1"/>
    </xf>
    <xf numFmtId="167" fontId="7" fillId="0" borderId="13" xfId="0" applyNumberFormat="1" applyFont="1" applyBorder="1" applyAlignment="1" applyProtection="1">
      <alignment horizontal="center" vertical="center"/>
      <protection locked="0" hidden="1"/>
    </xf>
    <xf numFmtId="164" fontId="2" fillId="0" borderId="13" xfId="3" applyFont="1" applyBorder="1" applyAlignment="1" applyProtection="1">
      <alignment horizontal="center" vertical="center"/>
      <protection locked="0" hidden="1"/>
    </xf>
    <xf numFmtId="164" fontId="2" fillId="0" borderId="13" xfId="3" applyFont="1" applyBorder="1" applyAlignment="1" applyProtection="1">
      <alignment vertical="center"/>
      <protection locked="0" hidden="1"/>
    </xf>
    <xf numFmtId="165" fontId="7" fillId="0" borderId="14" xfId="3" applyNumberFormat="1" applyFont="1" applyBorder="1" applyAlignment="1" applyProtection="1">
      <alignment horizontal="right" vertical="center"/>
      <protection hidden="1"/>
    </xf>
    <xf numFmtId="167" fontId="7" fillId="0" borderId="14" xfId="0" applyNumberFormat="1" applyFont="1" applyBorder="1" applyAlignment="1" applyProtection="1">
      <alignment horizontal="center" vertical="center"/>
      <protection locked="0" hidden="1"/>
    </xf>
    <xf numFmtId="164" fontId="2" fillId="0" borderId="14" xfId="3" applyFont="1" applyBorder="1" applyAlignment="1" applyProtection="1">
      <alignment horizontal="center" vertical="center"/>
      <protection locked="0" hidden="1"/>
    </xf>
    <xf numFmtId="164" fontId="2" fillId="0" borderId="14" xfId="3" applyFont="1" applyBorder="1" applyAlignment="1" applyProtection="1">
      <alignment vertical="center"/>
      <protection locked="0" hidden="1"/>
    </xf>
    <xf numFmtId="165" fontId="7" fillId="0" borderId="10" xfId="3" applyNumberFormat="1" applyFont="1" applyBorder="1" applyAlignment="1" applyProtection="1">
      <alignment horizontal="right" vertical="center"/>
      <protection hidden="1"/>
    </xf>
    <xf numFmtId="167" fontId="7" fillId="0" borderId="11" xfId="0" applyNumberFormat="1" applyFont="1" applyBorder="1" applyAlignment="1" applyProtection="1">
      <alignment horizontal="center" vertical="center"/>
      <protection locked="0" hidden="1"/>
    </xf>
    <xf numFmtId="0" fontId="7" fillId="0" borderId="11" xfId="0" applyFont="1" applyBorder="1" applyAlignment="1" applyProtection="1">
      <alignment horizontal="left" vertical="center"/>
      <protection locked="0" hidden="1"/>
    </xf>
    <xf numFmtId="164" fontId="10" fillId="0" borderId="11" xfId="3" applyFont="1" applyBorder="1" applyAlignment="1" applyProtection="1">
      <alignment horizontal="center" vertical="center"/>
      <protection locked="0" hidden="1"/>
    </xf>
    <xf numFmtId="164" fontId="10" fillId="0" borderId="12" xfId="3" applyFont="1" applyBorder="1" applyAlignment="1" applyProtection="1">
      <alignment vertical="center"/>
      <protection hidden="1"/>
    </xf>
    <xf numFmtId="0" fontId="2" fillId="0" borderId="15" xfId="0" applyNumberFormat="1" applyFont="1" applyBorder="1" applyAlignment="1" applyProtection="1">
      <alignment horizontal="left" vertical="center"/>
      <protection hidden="1"/>
    </xf>
    <xf numFmtId="0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6" xfId="0" applyNumberFormat="1" applyFont="1" applyBorder="1" applyAlignment="1" applyProtection="1">
      <alignment horizontal="left" vertical="center"/>
      <protection hidden="1"/>
    </xf>
    <xf numFmtId="0" fontId="2" fillId="0" borderId="17" xfId="0" applyNumberFormat="1" applyFont="1" applyBorder="1" applyAlignment="1" applyProtection="1">
      <alignment horizontal="left" vertical="center"/>
      <protection hidden="1"/>
    </xf>
    <xf numFmtId="165" fontId="7" fillId="0" borderId="18" xfId="3" applyNumberFormat="1" applyFont="1" applyBorder="1" applyAlignment="1" applyProtection="1">
      <alignment horizontal="right" vertical="center"/>
      <protection hidden="1"/>
    </xf>
    <xf numFmtId="166" fontId="7" fillId="0" borderId="18" xfId="0" applyNumberFormat="1" applyFont="1" applyBorder="1" applyAlignment="1" applyProtection="1">
      <alignment horizontal="center" vertical="center"/>
      <protection locked="0" hidden="1"/>
    </xf>
    <xf numFmtId="0" fontId="7" fillId="0" borderId="0" xfId="0" applyFont="1" applyBorder="1" applyAlignment="1" applyProtection="1">
      <alignment horizontal="left" vertical="center"/>
      <protection locked="0" hidden="1"/>
    </xf>
    <xf numFmtId="164" fontId="2" fillId="0" borderId="18" xfId="3" applyFont="1" applyBorder="1" applyAlignment="1" applyProtection="1">
      <alignment horizontal="center" vertical="center"/>
      <protection locked="0" hidden="1"/>
    </xf>
    <xf numFmtId="164" fontId="2" fillId="0" borderId="18" xfId="3" applyFont="1" applyBorder="1" applyAlignment="1" applyProtection="1">
      <alignment vertical="center"/>
      <protection hidden="1"/>
    </xf>
    <xf numFmtId="165" fontId="7" fillId="0" borderId="18" xfId="3" applyNumberFormat="1" applyFont="1" applyBorder="1" applyAlignment="1" applyProtection="1">
      <alignment horizontal="center" vertical="center"/>
      <protection hidden="1"/>
    </xf>
    <xf numFmtId="165" fontId="7" fillId="0" borderId="15" xfId="3" applyNumberFormat="1" applyFont="1" applyBorder="1" applyAlignment="1" applyProtection="1">
      <alignment horizontal="center" vertical="center"/>
      <protection hidden="1"/>
    </xf>
    <xf numFmtId="167" fontId="7" fillId="0" borderId="16" xfId="0" applyNumberFormat="1" applyFont="1" applyBorder="1" applyAlignment="1" applyProtection="1">
      <alignment horizontal="center" vertical="center"/>
      <protection locked="0" hidden="1"/>
    </xf>
    <xf numFmtId="0" fontId="3" fillId="0" borderId="16" xfId="0" applyFont="1" applyBorder="1" applyAlignment="1" applyProtection="1">
      <alignment horizontal="center" vertical="center"/>
      <protection locked="0" hidden="1"/>
    </xf>
    <xf numFmtId="0" fontId="11" fillId="0" borderId="16" xfId="0" applyFont="1" applyBorder="1" applyAlignment="1">
      <alignment vertical="center"/>
    </xf>
    <xf numFmtId="164" fontId="10" fillId="0" borderId="16" xfId="3" applyFont="1" applyBorder="1" applyAlignment="1" applyProtection="1">
      <alignment horizontal="center" vertical="center"/>
      <protection locked="0" hidden="1"/>
    </xf>
    <xf numFmtId="164" fontId="10" fillId="0" borderId="16" xfId="3" applyFont="1" applyBorder="1" applyAlignment="1" applyProtection="1">
      <alignment vertical="center"/>
      <protection hidden="1"/>
    </xf>
    <xf numFmtId="164" fontId="10" fillId="0" borderId="17" xfId="3" applyFont="1" applyBorder="1" applyAlignment="1" applyProtection="1">
      <alignment vertical="center"/>
      <protection hidden="1"/>
    </xf>
    <xf numFmtId="167" fontId="8" fillId="0" borderId="16" xfId="0" applyNumberFormat="1" applyFont="1" applyBorder="1" applyAlignment="1" applyProtection="1">
      <alignment horizontal="center" vertical="center"/>
      <protection locked="0" hidden="1"/>
    </xf>
    <xf numFmtId="164" fontId="2" fillId="0" borderId="16" xfId="3" applyFont="1" applyBorder="1" applyAlignment="1" applyProtection="1">
      <alignment vertical="center"/>
      <protection locked="0" hidden="1"/>
    </xf>
    <xf numFmtId="164" fontId="2" fillId="0" borderId="17" xfId="3" applyFont="1" applyBorder="1" applyAlignment="1" applyProtection="1">
      <alignment vertical="center"/>
      <protection hidden="1"/>
    </xf>
    <xf numFmtId="4" fontId="0" fillId="0" borderId="0" xfId="0" applyNumberFormat="1" applyAlignment="1">
      <alignment vertical="center"/>
    </xf>
    <xf numFmtId="165" fontId="7" fillId="0" borderId="14" xfId="3" applyNumberFormat="1" applyFont="1" applyBorder="1" applyAlignment="1" applyProtection="1">
      <alignment horizontal="center" vertical="center"/>
      <protection hidden="1"/>
    </xf>
    <xf numFmtId="166" fontId="7" fillId="0" borderId="14" xfId="0" applyNumberFormat="1" applyFont="1" applyBorder="1" applyAlignment="1" applyProtection="1">
      <alignment horizontal="center" vertical="center"/>
      <protection locked="0" hidden="1"/>
    </xf>
    <xf numFmtId="165" fontId="7" fillId="0" borderId="10" xfId="3" applyNumberFormat="1" applyFont="1" applyBorder="1" applyAlignment="1" applyProtection="1">
      <alignment horizontal="center" vertical="center"/>
      <protection hidden="1"/>
    </xf>
    <xf numFmtId="167" fontId="8" fillId="0" borderId="10" xfId="0" applyNumberFormat="1" applyFont="1" applyBorder="1" applyAlignment="1" applyProtection="1">
      <alignment horizontal="center" vertical="center"/>
      <protection locked="0" hidden="1"/>
    </xf>
    <xf numFmtId="164" fontId="10" fillId="0" borderId="15" xfId="3" applyFont="1" applyBorder="1" applyAlignment="1" applyProtection="1">
      <alignment horizontal="center" vertical="center"/>
      <protection locked="0" hidden="1"/>
    </xf>
    <xf numFmtId="165" fontId="7" fillId="0" borderId="8" xfId="3" applyNumberFormat="1" applyFont="1" applyBorder="1" applyAlignment="1" applyProtection="1">
      <alignment horizontal="center" vertical="center"/>
      <protection hidden="1"/>
    </xf>
    <xf numFmtId="167" fontId="8" fillId="0" borderId="0" xfId="0" applyNumberFormat="1" applyFont="1" applyBorder="1" applyAlignment="1" applyProtection="1">
      <alignment horizontal="center" vertical="center"/>
      <protection locked="0" hidden="1"/>
    </xf>
    <xf numFmtId="164" fontId="2" fillId="0" borderId="0" xfId="3" applyFont="1" applyBorder="1" applyAlignment="1" applyProtection="1">
      <alignment horizontal="center" vertical="center"/>
      <protection locked="0" hidden="1"/>
    </xf>
    <xf numFmtId="164" fontId="2" fillId="0" borderId="0" xfId="3" applyFont="1" applyBorder="1" applyAlignment="1" applyProtection="1">
      <alignment vertical="center"/>
      <protection locked="0" hidden="1"/>
    </xf>
    <xf numFmtId="164" fontId="2" fillId="0" borderId="9" xfId="3" applyFont="1" applyBorder="1" applyAlignment="1" applyProtection="1">
      <alignment vertical="center"/>
      <protection hidden="1"/>
    </xf>
    <xf numFmtId="0" fontId="7" fillId="0" borderId="16" xfId="0" applyFont="1" applyBorder="1" applyAlignment="1" applyProtection="1">
      <alignment horizontal="left" vertical="center"/>
      <protection locked="0" hidden="1"/>
    </xf>
    <xf numFmtId="165" fontId="7" fillId="0" borderId="18" xfId="3" applyNumberFormat="1" applyFont="1" applyBorder="1" applyAlignment="1" applyProtection="1">
      <alignment vertical="center"/>
      <protection hidden="1"/>
    </xf>
    <xf numFmtId="164" fontId="2" fillId="0" borderId="18" xfId="3" applyFont="1" applyBorder="1" applyAlignment="1" applyProtection="1">
      <alignment horizontal="center" vertical="center"/>
      <protection hidden="1"/>
    </xf>
    <xf numFmtId="166" fontId="7" fillId="0" borderId="16" xfId="0" applyNumberFormat="1" applyFont="1" applyBorder="1" applyAlignment="1" applyProtection="1">
      <alignment horizontal="center" vertical="center"/>
      <protection locked="0" hidden="1"/>
    </xf>
    <xf numFmtId="164" fontId="10" fillId="0" borderId="16" xfId="3" applyFont="1" applyBorder="1" applyAlignment="1" applyProtection="1">
      <alignment vertical="center"/>
      <protection locked="0" hidden="1"/>
    </xf>
    <xf numFmtId="0" fontId="0" fillId="0" borderId="11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10" fillId="0" borderId="5" xfId="0" applyFont="1" applyBorder="1" applyAlignment="1" applyProtection="1">
      <alignment horizontal="left"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10" fillId="0" borderId="8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9" xfId="0" applyFont="1" applyBorder="1" applyAlignment="1" applyProtection="1">
      <alignment vertical="center"/>
      <protection hidden="1"/>
    </xf>
    <xf numFmtId="165" fontId="7" fillId="0" borderId="0" xfId="3" applyNumberFormat="1" applyFont="1" applyBorder="1" applyAlignment="1" applyProtection="1">
      <alignment horizontal="center" vertical="center"/>
      <protection hidden="1"/>
    </xf>
    <xf numFmtId="164" fontId="2" fillId="0" borderId="0" xfId="3" applyFont="1" applyBorder="1" applyAlignment="1" applyProtection="1">
      <alignment vertical="center"/>
      <protection hidden="1"/>
    </xf>
    <xf numFmtId="164" fontId="10" fillId="0" borderId="16" xfId="3" applyFont="1" applyBorder="1" applyAlignment="1" applyProtection="1">
      <alignment horizontal="center" vertical="center"/>
      <protection hidden="1"/>
    </xf>
    <xf numFmtId="44" fontId="2" fillId="0" borderId="0" xfId="0" applyNumberFormat="1" applyFont="1" applyAlignment="1">
      <alignment vertical="center"/>
    </xf>
    <xf numFmtId="44" fontId="2" fillId="0" borderId="4" xfId="0" applyNumberFormat="1" applyFont="1" applyBorder="1" applyAlignment="1">
      <alignment vertical="center"/>
    </xf>
    <xf numFmtId="0" fontId="6" fillId="0" borderId="9" xfId="0" applyFont="1" applyBorder="1" applyAlignment="1" applyProtection="1">
      <alignment horizontal="center" vertical="center"/>
      <protection hidden="1"/>
    </xf>
    <xf numFmtId="164" fontId="6" fillId="0" borderId="9" xfId="3" applyFont="1" applyFill="1" applyBorder="1" applyAlignment="1" applyProtection="1">
      <alignment horizontal="right" vertical="center"/>
      <protection hidden="1"/>
    </xf>
    <xf numFmtId="0" fontId="2" fillId="5" borderId="0" xfId="0" applyFont="1" applyFill="1" applyAlignment="1">
      <alignment vertical="center"/>
    </xf>
    <xf numFmtId="164" fontId="2" fillId="0" borderId="0" xfId="3" applyFont="1" applyAlignment="1">
      <alignment horizontal="right" vertical="center"/>
    </xf>
    <xf numFmtId="0" fontId="7" fillId="0" borderId="0" xfId="0" applyFont="1" applyAlignment="1">
      <alignment vertical="center"/>
    </xf>
    <xf numFmtId="0" fontId="10" fillId="4" borderId="0" xfId="0" applyFont="1" applyFill="1" applyAlignment="1" applyProtection="1">
      <alignment horizontal="center" vertical="center"/>
      <protection locked="0"/>
    </xf>
    <xf numFmtId="164" fontId="10" fillId="0" borderId="0" xfId="3" applyFont="1" applyAlignment="1">
      <alignment horizontal="right" vertical="center"/>
    </xf>
    <xf numFmtId="166" fontId="7" fillId="0" borderId="18" xfId="0" applyNumberFormat="1" applyFont="1" applyBorder="1" applyAlignment="1" applyProtection="1">
      <alignment horizontal="center" vertical="center"/>
      <protection hidden="1"/>
    </xf>
    <xf numFmtId="0" fontId="2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10" fillId="4" borderId="0" xfId="0" applyNumberFormat="1" applyFont="1" applyFill="1" applyAlignment="1" applyProtection="1">
      <alignment horizontal="center" vertical="center"/>
    </xf>
    <xf numFmtId="0" fontId="10" fillId="4" borderId="0" xfId="0" applyFont="1" applyFill="1" applyAlignment="1" applyProtection="1">
      <alignment horizontal="center" vertical="center"/>
    </xf>
    <xf numFmtId="39" fontId="2" fillId="0" borderId="13" xfId="3" applyNumberFormat="1" applyFont="1" applyBorder="1" applyAlignment="1" applyProtection="1">
      <alignment vertical="center"/>
      <protection hidden="1"/>
    </xf>
    <xf numFmtId="39" fontId="2" fillId="0" borderId="14" xfId="3" applyNumberFormat="1" applyFont="1" applyBorder="1" applyAlignment="1" applyProtection="1">
      <alignment vertical="center"/>
      <protection hidden="1"/>
    </xf>
    <xf numFmtId="39" fontId="2" fillId="0" borderId="18" xfId="3" applyNumberFormat="1" applyFont="1" applyBorder="1" applyAlignment="1" applyProtection="1">
      <alignment vertical="center"/>
      <protection hidden="1"/>
    </xf>
    <xf numFmtId="0" fontId="0" fillId="4" borderId="22" xfId="0" applyFill="1" applyBorder="1" applyAlignment="1" applyProtection="1">
      <protection locked="0"/>
    </xf>
    <xf numFmtId="0" fontId="7" fillId="4" borderId="22" xfId="0" applyFont="1" applyFill="1" applyBorder="1" applyAlignment="1" applyProtection="1">
      <alignment horizontal="center" vertical="center"/>
      <protection locked="0"/>
    </xf>
    <xf numFmtId="0" fontId="5" fillId="6" borderId="22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10" fontId="17" fillId="0" borderId="9" xfId="0" applyNumberFormat="1" applyFont="1" applyBorder="1" applyAlignment="1" applyProtection="1">
      <alignment horizontal="center"/>
      <protection hidden="1"/>
    </xf>
    <xf numFmtId="0" fontId="10" fillId="4" borderId="0" xfId="0" applyFont="1" applyFill="1" applyAlignment="1" applyProtection="1">
      <alignment horizontal="center" vertical="center"/>
      <protection locked="0"/>
    </xf>
    <xf numFmtId="4" fontId="10" fillId="4" borderId="0" xfId="0" applyNumberFormat="1" applyFont="1" applyFill="1" applyAlignment="1" applyProtection="1">
      <alignment horizontal="center" vertical="center"/>
      <protection locked="0"/>
    </xf>
    <xf numFmtId="0" fontId="10" fillId="4" borderId="0" xfId="0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49" fontId="12" fillId="4" borderId="27" xfId="0" applyNumberFormat="1" applyFont="1" applyFill="1" applyBorder="1" applyAlignment="1" applyProtection="1">
      <alignment vertical="top" wrapText="1"/>
      <protection locked="0"/>
    </xf>
    <xf numFmtId="49" fontId="12" fillId="4" borderId="20" xfId="0" applyNumberFormat="1" applyFont="1" applyFill="1" applyBorder="1" applyAlignment="1" applyProtection="1">
      <alignment vertical="top" wrapText="1"/>
      <protection locked="0"/>
    </xf>
    <xf numFmtId="49" fontId="12" fillId="4" borderId="21" xfId="0" applyNumberFormat="1" applyFont="1" applyFill="1" applyBorder="1" applyAlignment="1" applyProtection="1">
      <alignment vertical="top" wrapText="1"/>
      <protection locked="0"/>
    </xf>
    <xf numFmtId="49" fontId="12" fillId="4" borderId="25" xfId="0" applyNumberFormat="1" applyFont="1" applyFill="1" applyBorder="1" applyAlignment="1" applyProtection="1">
      <alignment vertical="top" wrapText="1"/>
      <protection locked="0"/>
    </xf>
    <xf numFmtId="49" fontId="12" fillId="4" borderId="0" xfId="0" applyNumberFormat="1" applyFont="1" applyFill="1" applyBorder="1" applyAlignment="1" applyProtection="1">
      <alignment vertical="top" wrapText="1"/>
      <protection locked="0"/>
    </xf>
    <xf numFmtId="49" fontId="12" fillId="4" borderId="26" xfId="0" applyNumberFormat="1" applyFont="1" applyFill="1" applyBorder="1" applyAlignment="1" applyProtection="1">
      <alignment vertical="top" wrapText="1"/>
      <protection locked="0"/>
    </xf>
    <xf numFmtId="49" fontId="12" fillId="4" borderId="22" xfId="0" applyNumberFormat="1" applyFont="1" applyFill="1" applyBorder="1" applyAlignment="1" applyProtection="1">
      <alignment vertical="top" wrapText="1"/>
      <protection locked="0"/>
    </xf>
    <xf numFmtId="49" fontId="12" fillId="4" borderId="23" xfId="0" applyNumberFormat="1" applyFont="1" applyFill="1" applyBorder="1" applyAlignment="1" applyProtection="1">
      <alignment vertical="top" wrapText="1"/>
      <protection locked="0"/>
    </xf>
    <xf numFmtId="49" fontId="12" fillId="4" borderId="24" xfId="0" applyNumberFormat="1" applyFont="1" applyFill="1" applyBorder="1" applyAlignment="1" applyProtection="1">
      <alignment vertical="top" wrapText="1"/>
      <protection locked="0"/>
    </xf>
    <xf numFmtId="0" fontId="10" fillId="4" borderId="0" xfId="0" applyFont="1" applyFill="1" applyAlignment="1" applyProtection="1">
      <alignment horizontal="center" vertical="center" wrapText="1"/>
      <protection locked="0"/>
    </xf>
    <xf numFmtId="0" fontId="10" fillId="4" borderId="0" xfId="0" applyFont="1" applyFill="1" applyAlignment="1" applyProtection="1">
      <alignment vertical="center" wrapText="1"/>
      <protection locked="0"/>
    </xf>
    <xf numFmtId="0" fontId="10" fillId="4" borderId="0" xfId="0" applyFont="1" applyFill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49" fontId="12" fillId="4" borderId="2" xfId="0" applyNumberFormat="1" applyFont="1" applyFill="1" applyBorder="1" applyAlignment="1" applyProtection="1">
      <alignment vertical="center"/>
      <protection locked="0"/>
    </xf>
    <xf numFmtId="0" fontId="0" fillId="4" borderId="19" xfId="0" applyFill="1" applyBorder="1" applyProtection="1">
      <protection locked="0"/>
    </xf>
    <xf numFmtId="0" fontId="0" fillId="4" borderId="4" xfId="0" applyFill="1" applyBorder="1" applyProtection="1">
      <protection locked="0"/>
    </xf>
    <xf numFmtId="49" fontId="12" fillId="6" borderId="2" xfId="0" applyNumberFormat="1" applyFont="1" applyFill="1" applyBorder="1" applyAlignment="1" applyProtection="1">
      <alignment vertical="center"/>
      <protection locked="0"/>
    </xf>
    <xf numFmtId="0" fontId="0" fillId="6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49" fontId="13" fillId="4" borderId="2" xfId="0" applyNumberFormat="1" applyFont="1" applyFill="1" applyBorder="1" applyAlignment="1" applyProtection="1">
      <alignment vertical="top" wrapText="1"/>
      <protection locked="0"/>
    </xf>
    <xf numFmtId="0" fontId="0" fillId="4" borderId="20" xfId="0" applyFill="1" applyBorder="1" applyAlignment="1" applyProtection="1">
      <alignment vertical="top"/>
      <protection locked="0"/>
    </xf>
    <xf numFmtId="0" fontId="0" fillId="4" borderId="21" xfId="0" applyFill="1" applyBorder="1" applyAlignment="1" applyProtection="1">
      <alignment vertical="top"/>
      <protection locked="0"/>
    </xf>
    <xf numFmtId="0" fontId="0" fillId="4" borderId="25" xfId="0" applyFill="1" applyBorder="1" applyAlignment="1" applyProtection="1">
      <alignment vertical="top"/>
      <protection locked="0"/>
    </xf>
    <xf numFmtId="0" fontId="0" fillId="4" borderId="0" xfId="0" applyFill="1" applyAlignment="1" applyProtection="1">
      <alignment vertical="top"/>
      <protection locked="0"/>
    </xf>
    <xf numFmtId="0" fontId="0" fillId="4" borderId="26" xfId="0" applyFill="1" applyBorder="1" applyAlignment="1" applyProtection="1">
      <alignment vertical="top"/>
      <protection locked="0"/>
    </xf>
    <xf numFmtId="0" fontId="0" fillId="4" borderId="22" xfId="0" applyFill="1" applyBorder="1" applyAlignment="1" applyProtection="1">
      <alignment vertical="top"/>
      <protection locked="0"/>
    </xf>
    <xf numFmtId="0" fontId="0" fillId="4" borderId="23" xfId="0" applyFill="1" applyBorder="1" applyAlignment="1" applyProtection="1">
      <alignment vertical="top"/>
      <protection locked="0"/>
    </xf>
    <xf numFmtId="0" fontId="0" fillId="4" borderId="24" xfId="0" applyFill="1" applyBorder="1" applyAlignment="1" applyProtection="1">
      <alignment vertical="top"/>
      <protection locked="0"/>
    </xf>
    <xf numFmtId="0" fontId="19" fillId="0" borderId="8" xfId="0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9" fillId="0" borderId="9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protection hidden="1"/>
    </xf>
    <xf numFmtId="0" fontId="7" fillId="0" borderId="11" xfId="0" applyFont="1" applyBorder="1" applyAlignment="1" applyProtection="1">
      <protection hidden="1"/>
    </xf>
    <xf numFmtId="0" fontId="7" fillId="0" borderId="8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7" fillId="0" borderId="9" xfId="0" applyFont="1" applyBorder="1" applyAlignment="1" applyProtection="1">
      <protection hidden="1"/>
    </xf>
    <xf numFmtId="164" fontId="20" fillId="0" borderId="0" xfId="3" applyNumberFormat="1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164" fontId="6" fillId="0" borderId="0" xfId="3" applyFont="1" applyBorder="1" applyAlignment="1" applyProtection="1">
      <alignment horizontal="center" vertical="center"/>
      <protection locked="0" hidden="1"/>
    </xf>
    <xf numFmtId="164" fontId="6" fillId="0" borderId="0" xfId="3" applyNumberFormat="1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left" vertical="center" wrapText="1"/>
      <protection hidden="1"/>
    </xf>
    <xf numFmtId="0" fontId="18" fillId="0" borderId="0" xfId="0" applyFont="1" applyBorder="1" applyAlignment="1" applyProtection="1">
      <alignment horizontal="left" vertical="center"/>
      <protection hidden="1"/>
    </xf>
    <xf numFmtId="0" fontId="7" fillId="0" borderId="14" xfId="0" applyFont="1" applyBorder="1" applyAlignment="1" applyProtection="1">
      <alignment horizontal="left"/>
      <protection hidden="1"/>
    </xf>
    <xf numFmtId="0" fontId="18" fillId="0" borderId="9" xfId="0" applyFont="1" applyBorder="1" applyAlignment="1" applyProtection="1">
      <alignment horizontal="left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3" fillId="2" borderId="9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left" vertical="center"/>
      <protection hidden="1"/>
    </xf>
    <xf numFmtId="0" fontId="7" fillId="0" borderId="5" xfId="0" applyFont="1" applyBorder="1" applyAlignment="1" applyProtection="1">
      <protection hidden="1"/>
    </xf>
    <xf numFmtId="0" fontId="7" fillId="0" borderId="6" xfId="0" applyFont="1" applyBorder="1" applyAlignment="1" applyProtection="1">
      <protection hidden="1"/>
    </xf>
    <xf numFmtId="0" fontId="7" fillId="0" borderId="7" xfId="0" applyFont="1" applyBorder="1" applyAlignment="1" applyProtection="1"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16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left"/>
      <protection hidden="1"/>
    </xf>
    <xf numFmtId="49" fontId="18" fillId="0" borderId="0" xfId="0" applyNumberFormat="1" applyFont="1" applyBorder="1" applyAlignment="1" applyProtection="1">
      <alignment horizontal="left" vertical="center"/>
      <protection hidden="1"/>
    </xf>
    <xf numFmtId="0" fontId="3" fillId="0" borderId="16" xfId="0" applyFont="1" applyBorder="1" applyAlignment="1" applyProtection="1">
      <alignment horizontal="center" vertical="center"/>
      <protection locked="0" hidden="1"/>
    </xf>
    <xf numFmtId="0" fontId="11" fillId="0" borderId="16" xfId="0" applyFont="1" applyBorder="1" applyAlignment="1">
      <alignment vertical="center"/>
    </xf>
    <xf numFmtId="0" fontId="18" fillId="0" borderId="0" xfId="0" applyFont="1" applyBorder="1" applyAlignment="1" applyProtection="1">
      <alignment vertical="center"/>
      <protection hidden="1"/>
    </xf>
    <xf numFmtId="0" fontId="18" fillId="0" borderId="9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protection hidden="1"/>
    </xf>
    <xf numFmtId="49" fontId="7" fillId="0" borderId="0" xfId="0" applyNumberFormat="1" applyFont="1" applyFill="1" applyBorder="1" applyAlignment="1" applyProtection="1">
      <protection hidden="1"/>
    </xf>
    <xf numFmtId="49" fontId="7" fillId="0" borderId="9" xfId="0" applyNumberFormat="1" applyFont="1" applyFill="1" applyBorder="1" applyAlignment="1" applyProtection="1"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14" fillId="0" borderId="8" xfId="1" applyNumberFormat="1" applyBorder="1" applyAlignment="1">
      <alignment horizontal="center" vertical="center"/>
    </xf>
    <xf numFmtId="0" fontId="14" fillId="0" borderId="0" xfId="1" applyNumberFormat="1" applyBorder="1" applyAlignment="1">
      <alignment horizontal="center" vertical="center"/>
    </xf>
    <xf numFmtId="0" fontId="14" fillId="0" borderId="9" xfId="1" applyNumberFormat="1" applyBorder="1" applyAlignment="1">
      <alignment horizontal="center" vertical="center"/>
    </xf>
    <xf numFmtId="0" fontId="14" fillId="0" borderId="8" xfId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5" fillId="0" borderId="2" xfId="0" applyFont="1" applyBorder="1" applyAlignment="1">
      <alignment vertical="center" wrapText="1"/>
    </xf>
    <xf numFmtId="44" fontId="15" fillId="3" borderId="2" xfId="0" applyNumberFormat="1" applyFont="1" applyFill="1" applyBorder="1" applyAlignment="1">
      <alignment horizontal="center" vertical="center" wrapText="1"/>
    </xf>
    <xf numFmtId="4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4" fontId="15" fillId="0" borderId="28" xfId="0" applyNumberFormat="1" applyFont="1" applyBorder="1" applyAlignment="1">
      <alignment horizontal="center" vertical="center" wrapText="1"/>
    </xf>
    <xf numFmtId="44" fontId="15" fillId="0" borderId="29" xfId="0" applyNumberFormat="1" applyFont="1" applyBorder="1" applyAlignment="1">
      <alignment horizontal="center" vertical="center" wrapText="1"/>
    </xf>
  </cellXfs>
  <cellStyles count="4">
    <cellStyle name="Hiperlink" xfId="1" builtinId="8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tel:(55%2031)3789%206545%20/%20Fax:(55%2031)3504%204083" TargetMode="External"/><Relationship Id="rId1" Type="http://schemas.openxmlformats.org/officeDocument/2006/relationships/hyperlink" Target="http://www.plenocomex.com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showGridLines="0" tabSelected="1" workbookViewId="0">
      <pane xSplit="20" ySplit="24" topLeftCell="U25" activePane="bottomRight" state="frozen"/>
      <selection pane="topRight" activeCell="U1" sqref="U1"/>
      <selection pane="bottomLeft" activeCell="A24" sqref="A24"/>
      <selection pane="bottomRight" activeCell="L9" sqref="L9"/>
    </sheetView>
  </sheetViews>
  <sheetFormatPr defaultColWidth="8.7109375" defaultRowHeight="15" customHeight="1" x14ac:dyDescent="0.2"/>
  <cols>
    <col min="1" max="1" width="4.7109375" style="17" customWidth="1"/>
    <col min="2" max="10" width="10.7109375" style="17" customWidth="1"/>
    <col min="11" max="11" width="4.7109375" style="17" customWidth="1"/>
    <col min="12" max="19" width="8.7109375" style="17"/>
    <col min="20" max="20" width="4.7109375" style="17" customWidth="1"/>
    <col min="21" max="16384" width="8.7109375" style="17"/>
  </cols>
  <sheetData>
    <row r="1" spans="2:18" ht="12" x14ac:dyDescent="0.2"/>
    <row r="2" spans="2:18" ht="15" customHeight="1" x14ac:dyDescent="0.2">
      <c r="B2" s="15" t="s">
        <v>27</v>
      </c>
      <c r="C2" s="152"/>
      <c r="D2" s="153"/>
      <c r="E2" s="123">
        <f ca="1">TODAY()</f>
        <v>45491</v>
      </c>
      <c r="F2" s="16"/>
      <c r="G2" s="15" t="s">
        <v>37</v>
      </c>
      <c r="H2" s="15"/>
      <c r="I2" s="16"/>
      <c r="L2" s="18" t="s">
        <v>40</v>
      </c>
      <c r="N2" s="18" t="s">
        <v>38</v>
      </c>
      <c r="O2" s="15" t="s">
        <v>55</v>
      </c>
      <c r="P2" s="134"/>
      <c r="Q2" s="15" t="s">
        <v>56</v>
      </c>
      <c r="R2" s="134"/>
    </row>
    <row r="3" spans="2:18" ht="15" customHeight="1" x14ac:dyDescent="0.2">
      <c r="B3" s="15" t="s">
        <v>28</v>
      </c>
      <c r="C3" s="152"/>
      <c r="D3" s="153"/>
      <c r="E3" s="118"/>
      <c r="F3" s="16"/>
      <c r="G3" s="15" t="s">
        <v>75</v>
      </c>
      <c r="H3" s="16"/>
      <c r="I3" s="16"/>
      <c r="L3" s="18" t="s">
        <v>43</v>
      </c>
      <c r="N3" s="18" t="s">
        <v>36</v>
      </c>
      <c r="O3" s="15" t="s">
        <v>57</v>
      </c>
      <c r="P3" s="134"/>
      <c r="Q3" s="15" t="s">
        <v>58</v>
      </c>
      <c r="R3" s="135"/>
    </row>
    <row r="4" spans="2:18" ht="15" customHeight="1" x14ac:dyDescent="0.2">
      <c r="B4" s="15" t="s">
        <v>32</v>
      </c>
      <c r="C4" s="162"/>
      <c r="D4" s="163"/>
      <c r="E4" s="163"/>
      <c r="F4" s="163"/>
      <c r="G4" s="163"/>
      <c r="H4" s="163"/>
      <c r="I4" s="163"/>
      <c r="J4" s="163"/>
      <c r="L4" s="18" t="s">
        <v>44</v>
      </c>
      <c r="N4" s="18" t="s">
        <v>39</v>
      </c>
      <c r="O4" s="15" t="s">
        <v>59</v>
      </c>
      <c r="P4" s="136"/>
      <c r="Q4" s="15" t="s">
        <v>60</v>
      </c>
      <c r="R4" s="135"/>
    </row>
    <row r="5" spans="2:18" ht="15" customHeight="1" x14ac:dyDescent="0.2">
      <c r="B5" s="15" t="s">
        <v>33</v>
      </c>
      <c r="C5" s="118"/>
      <c r="D5" s="162"/>
      <c r="E5" s="163"/>
      <c r="F5" s="163"/>
      <c r="G5" s="163"/>
      <c r="H5" s="163"/>
      <c r="I5" s="163"/>
      <c r="J5" s="163"/>
      <c r="L5" s="18" t="s">
        <v>47</v>
      </c>
      <c r="O5" s="15" t="s">
        <v>61</v>
      </c>
      <c r="P5" s="137" t="str">
        <f>IF(P4="","",P4+9)</f>
        <v/>
      </c>
      <c r="Q5" s="15"/>
      <c r="R5" s="15"/>
    </row>
    <row r="6" spans="2:18" ht="15" customHeight="1" x14ac:dyDescent="0.2">
      <c r="B6" s="15" t="s">
        <v>53</v>
      </c>
      <c r="C6" s="133" t="s">
        <v>36</v>
      </c>
      <c r="D6" s="15" t="s">
        <v>54</v>
      </c>
      <c r="E6" s="123"/>
      <c r="F6" s="16"/>
      <c r="G6" s="16"/>
      <c r="H6" s="16"/>
      <c r="I6" s="16"/>
    </row>
    <row r="7" spans="2:18" ht="15" customHeight="1" x14ac:dyDescent="0.2">
      <c r="B7" s="15" t="s">
        <v>23</v>
      </c>
      <c r="C7" s="118"/>
      <c r="D7" s="18" t="str">
        <f>RIGHT(C7,2)</f>
        <v/>
      </c>
      <c r="E7" s="16"/>
      <c r="F7" s="16"/>
      <c r="G7" s="116" t="s">
        <v>48</v>
      </c>
      <c r="H7" s="118" t="s">
        <v>44</v>
      </c>
      <c r="I7" s="118" t="s">
        <v>36</v>
      </c>
      <c r="J7" s="111">
        <f>IF(H7="",0,IF(I9="Sim",HONORARIO!C5,IF(I7="Sim",HONORARIO!C5,IF(AND(I7="Não",H7=L4)=TRUE,HONORARIO!C3,HONORARIO!C4))))</f>
        <v>0</v>
      </c>
      <c r="L7" s="15" t="s">
        <v>42</v>
      </c>
      <c r="M7" s="139" t="s">
        <v>5</v>
      </c>
      <c r="N7" s="139"/>
      <c r="O7" s="139"/>
      <c r="P7" s="139"/>
      <c r="Q7" s="139"/>
      <c r="R7" s="139"/>
    </row>
    <row r="8" spans="2:18" ht="15" customHeight="1" x14ac:dyDescent="0.2">
      <c r="B8" s="15" t="s">
        <v>24</v>
      </c>
      <c r="C8" s="18"/>
      <c r="D8" s="118"/>
      <c r="E8" s="16"/>
      <c r="G8" s="116" t="s">
        <v>45</v>
      </c>
      <c r="H8" s="118"/>
      <c r="I8" s="118" t="s">
        <v>36</v>
      </c>
      <c r="J8" s="111">
        <f>IF(I8="Sim",HONORARIO!C11,0)</f>
        <v>0</v>
      </c>
      <c r="L8" s="138" t="s">
        <v>5</v>
      </c>
      <c r="M8" s="140"/>
      <c r="N8" s="140"/>
      <c r="O8" s="140"/>
      <c r="P8" s="140"/>
      <c r="Q8" s="140"/>
      <c r="R8" s="140"/>
    </row>
    <row r="9" spans="2:18" ht="15" customHeight="1" x14ac:dyDescent="0.2">
      <c r="B9" s="15" t="s">
        <v>25</v>
      </c>
      <c r="C9" s="18"/>
      <c r="D9" s="118"/>
      <c r="E9" s="16"/>
      <c r="F9" s="160" t="str">
        <f>IF(D7="","",CONCATENATE(CAPA!D8,"-",CAPA!D9,"/",CAPA!D7))</f>
        <v/>
      </c>
      <c r="G9" s="161"/>
      <c r="H9" s="119" t="s">
        <v>38</v>
      </c>
      <c r="I9" s="118" t="s">
        <v>36</v>
      </c>
      <c r="L9" s="115"/>
      <c r="M9" s="115"/>
      <c r="N9" s="115"/>
      <c r="O9" s="115"/>
      <c r="P9" s="115"/>
      <c r="Q9" s="115"/>
      <c r="R9" s="115"/>
    </row>
    <row r="10" spans="2:18" ht="15" customHeight="1" x14ac:dyDescent="0.2">
      <c r="B10" s="15" t="s">
        <v>26</v>
      </c>
      <c r="C10" s="118"/>
      <c r="D10" s="118"/>
      <c r="E10" s="19"/>
      <c r="F10" s="160" t="str">
        <f>IF(C7="","",CONCATENATE(CAPA!C10,"-",CAPA!D10,"/",CAPA!C7))</f>
        <v/>
      </c>
      <c r="G10" s="161"/>
      <c r="H10" s="119" t="s">
        <v>50</v>
      </c>
      <c r="I10" s="124" t="s">
        <v>39</v>
      </c>
      <c r="J10" s="111">
        <f>IF(H7="",0,IF(I10="Sim",HONORARIO!C7,0))</f>
        <v>0</v>
      </c>
      <c r="L10" s="138"/>
      <c r="M10" s="140"/>
      <c r="N10" s="140"/>
      <c r="O10" s="140"/>
      <c r="P10" s="140"/>
      <c r="Q10" s="140"/>
      <c r="R10" s="140"/>
    </row>
    <row r="11" spans="2:18" ht="15" customHeight="1" x14ac:dyDescent="0.2">
      <c r="C11" s="16"/>
      <c r="D11" s="16"/>
      <c r="E11" s="16"/>
      <c r="F11" s="16"/>
      <c r="G11" s="16"/>
      <c r="H11" s="16"/>
      <c r="I11" s="16"/>
      <c r="L11" s="138"/>
      <c r="M11" s="140"/>
      <c r="N11" s="140"/>
      <c r="O11" s="140"/>
      <c r="P11" s="140"/>
      <c r="Q11" s="140"/>
      <c r="R11" s="140"/>
    </row>
    <row r="12" spans="2:18" ht="15" customHeight="1" x14ac:dyDescent="0.2">
      <c r="B12" s="13" t="s">
        <v>51</v>
      </c>
      <c r="C12" s="14"/>
      <c r="D12" s="154"/>
      <c r="E12" s="155"/>
      <c r="F12" s="155"/>
      <c r="G12" s="155"/>
      <c r="H12" s="155"/>
      <c r="I12" s="155"/>
      <c r="J12" s="156"/>
      <c r="L12" s="138"/>
      <c r="M12" s="140"/>
      <c r="N12" s="140"/>
      <c r="O12" s="140"/>
      <c r="P12" s="140"/>
      <c r="Q12" s="140"/>
      <c r="R12" s="140"/>
    </row>
    <row r="13" spans="2:18" ht="15" customHeight="1" x14ac:dyDescent="0.2">
      <c r="B13" s="13" t="s">
        <v>30</v>
      </c>
      <c r="C13" s="14"/>
      <c r="D13" s="154"/>
      <c r="E13" s="155"/>
      <c r="F13" s="155"/>
      <c r="G13" s="155"/>
      <c r="H13" s="155"/>
      <c r="I13" s="155"/>
      <c r="J13" s="156"/>
      <c r="L13" s="138"/>
      <c r="M13" s="140"/>
      <c r="N13" s="140"/>
      <c r="O13" s="140"/>
      <c r="P13" s="140"/>
      <c r="Q13" s="140"/>
      <c r="R13" s="140"/>
    </row>
    <row r="14" spans="2:18" ht="15" customHeight="1" x14ac:dyDescent="0.2">
      <c r="B14" s="23" t="s">
        <v>52</v>
      </c>
      <c r="C14" s="129">
        <v>0</v>
      </c>
      <c r="D14" s="128"/>
      <c r="E14" s="141"/>
      <c r="F14" s="142"/>
      <c r="G14" s="142"/>
      <c r="H14" s="142"/>
      <c r="I14" s="142"/>
      <c r="J14" s="143"/>
      <c r="L14" s="138"/>
      <c r="M14" s="138"/>
      <c r="N14" s="138"/>
      <c r="O14" s="138"/>
      <c r="P14" s="138"/>
      <c r="Q14" s="138"/>
      <c r="R14" s="138"/>
    </row>
    <row r="15" spans="2:18" ht="15" customHeight="1" x14ac:dyDescent="0.2">
      <c r="B15" s="131" t="s">
        <v>20</v>
      </c>
      <c r="C15" s="112">
        <f>IF(B15=HONORARIO!B9,HONORARIO!C9,IF(B15=HONORARIO!B10,HONORARIO!C10,HONORARIO!C9))</f>
        <v>0</v>
      </c>
      <c r="D15" s="130">
        <v>0</v>
      </c>
      <c r="E15" s="144"/>
      <c r="F15" s="145"/>
      <c r="G15" s="145"/>
      <c r="H15" s="145"/>
      <c r="I15" s="145"/>
      <c r="J15" s="146"/>
      <c r="L15" s="138"/>
      <c r="M15" s="138"/>
      <c r="N15" s="138"/>
      <c r="O15" s="138"/>
      <c r="P15" s="138"/>
      <c r="Q15" s="138"/>
      <c r="R15" s="138"/>
    </row>
    <row r="16" spans="2:18" s="122" customFormat="1" ht="15" customHeight="1" x14ac:dyDescent="0.2">
      <c r="B16" s="131" t="s">
        <v>29</v>
      </c>
      <c r="C16" s="112">
        <f>IF(B16=HONORARIO!B10,HONORARIO!C10,IF(B16=HONORARIO!B11,HONORARIO!C11,HONORARIO!C10))</f>
        <v>0</v>
      </c>
      <c r="D16" s="130">
        <v>0</v>
      </c>
      <c r="E16" s="147"/>
      <c r="F16" s="148"/>
      <c r="G16" s="148"/>
      <c r="H16" s="148"/>
      <c r="I16" s="148"/>
      <c r="J16" s="149"/>
      <c r="L16" s="121"/>
      <c r="M16" s="121"/>
      <c r="N16" s="121"/>
      <c r="O16" s="121"/>
      <c r="P16" s="121"/>
      <c r="Q16" s="121"/>
      <c r="R16" s="121"/>
    </row>
    <row r="17" spans="2:18" ht="15" customHeight="1" x14ac:dyDescent="0.2">
      <c r="B17" s="13" t="s">
        <v>34</v>
      </c>
      <c r="C17" s="24"/>
      <c r="D17" s="164"/>
      <c r="E17" s="165"/>
      <c r="F17" s="165"/>
      <c r="G17" s="165"/>
      <c r="H17" s="165"/>
      <c r="I17" s="165"/>
      <c r="J17" s="166"/>
      <c r="L17" s="138"/>
      <c r="M17" s="138"/>
      <c r="N17" s="138"/>
      <c r="O17" s="138"/>
      <c r="P17" s="138"/>
      <c r="Q17" s="138"/>
      <c r="R17" s="138"/>
    </row>
    <row r="18" spans="2:18" ht="15" customHeight="1" x14ac:dyDescent="0.2">
      <c r="D18" s="167"/>
      <c r="E18" s="168"/>
      <c r="F18" s="168"/>
      <c r="G18" s="168"/>
      <c r="H18" s="168"/>
      <c r="I18" s="168"/>
      <c r="J18" s="169"/>
      <c r="L18" s="138"/>
      <c r="M18" s="138"/>
      <c r="N18" s="138"/>
      <c r="O18" s="138"/>
      <c r="P18" s="138"/>
      <c r="Q18" s="138"/>
      <c r="R18" s="138"/>
    </row>
    <row r="19" spans="2:18" ht="15" customHeight="1" x14ac:dyDescent="0.2">
      <c r="D19" s="167"/>
      <c r="E19" s="168"/>
      <c r="F19" s="168"/>
      <c r="G19" s="168"/>
      <c r="H19" s="168"/>
      <c r="I19" s="168"/>
      <c r="J19" s="169"/>
    </row>
    <row r="20" spans="2:18" ht="15" customHeight="1" x14ac:dyDescent="0.2">
      <c r="D20" s="170"/>
      <c r="E20" s="171"/>
      <c r="F20" s="171"/>
      <c r="G20" s="171"/>
      <c r="H20" s="171"/>
      <c r="I20" s="171"/>
      <c r="J20" s="172"/>
      <c r="L20" s="117" t="s">
        <v>49</v>
      </c>
      <c r="M20" s="117"/>
      <c r="N20" s="117"/>
      <c r="O20" s="117"/>
      <c r="P20" s="117"/>
      <c r="Q20" s="117"/>
      <c r="R20" s="117"/>
    </row>
    <row r="21" spans="2:18" ht="15" customHeight="1" x14ac:dyDescent="0.2">
      <c r="B21" s="13" t="s">
        <v>35</v>
      </c>
      <c r="C21" s="14"/>
      <c r="D21" s="157"/>
      <c r="E21" s="158"/>
      <c r="F21" s="158"/>
      <c r="G21" s="158"/>
      <c r="H21" s="158"/>
      <c r="I21" s="158"/>
      <c r="J21" s="159"/>
      <c r="L21" s="150"/>
      <c r="M21" s="151"/>
      <c r="N21" s="151"/>
      <c r="O21" s="151"/>
      <c r="P21" s="151"/>
      <c r="Q21" s="151"/>
      <c r="R21" s="151"/>
    </row>
    <row r="22" spans="2:18" ht="15" customHeight="1" x14ac:dyDescent="0.2">
      <c r="B22" s="13" t="s">
        <v>46</v>
      </c>
      <c r="C22" s="14"/>
      <c r="D22" s="154"/>
      <c r="E22" s="155"/>
      <c r="F22" s="155"/>
      <c r="G22" s="155"/>
      <c r="H22" s="155"/>
      <c r="I22" s="155"/>
      <c r="J22" s="156"/>
      <c r="L22" s="150"/>
      <c r="M22" s="151"/>
      <c r="N22" s="151"/>
      <c r="O22" s="151"/>
      <c r="P22" s="151"/>
      <c r="Q22" s="151"/>
      <c r="R22" s="151"/>
    </row>
    <row r="23" spans="2:18" ht="15" customHeight="1" x14ac:dyDescent="0.2">
      <c r="B23" s="20"/>
      <c r="C23" s="20"/>
      <c r="D23" s="20"/>
      <c r="E23" s="20"/>
      <c r="F23" s="20"/>
      <c r="G23" s="20"/>
      <c r="H23" s="20"/>
      <c r="I23" s="20"/>
    </row>
    <row r="24" spans="2:18" ht="9.9499999999999993" customHeight="1" x14ac:dyDescent="0.2">
      <c r="B24" s="20"/>
      <c r="C24" s="20"/>
      <c r="D24" s="20"/>
      <c r="E24" s="20"/>
      <c r="F24" s="20"/>
      <c r="G24" s="20"/>
      <c r="H24" s="20"/>
      <c r="I24" s="20"/>
    </row>
    <row r="25" spans="2:18" ht="15" customHeight="1" x14ac:dyDescent="0.2">
      <c r="B25" s="21"/>
      <c r="C25" s="22"/>
      <c r="D25" s="22"/>
      <c r="E25" s="22"/>
      <c r="F25" s="22"/>
      <c r="G25" s="20"/>
      <c r="H25" s="20"/>
      <c r="I25" s="20"/>
    </row>
    <row r="26" spans="2:18" ht="15" customHeight="1" x14ac:dyDescent="0.2">
      <c r="B26" s="21"/>
      <c r="C26" s="21"/>
      <c r="D26" s="21"/>
      <c r="E26" s="21"/>
      <c r="F26" s="22"/>
      <c r="G26" s="20"/>
      <c r="H26" s="20"/>
      <c r="I26" s="20"/>
    </row>
    <row r="27" spans="2:18" ht="15" customHeight="1" x14ac:dyDescent="0.2">
      <c r="B27" s="21"/>
      <c r="C27" s="22"/>
      <c r="D27" s="21"/>
      <c r="E27" s="22"/>
      <c r="F27" s="22"/>
      <c r="G27" s="20"/>
      <c r="H27" s="20"/>
      <c r="I27" s="20"/>
    </row>
    <row r="28" spans="2:18" ht="15" customHeight="1" x14ac:dyDescent="0.2">
      <c r="B28" s="21"/>
      <c r="C28" s="21"/>
      <c r="D28" s="21"/>
      <c r="E28" s="22"/>
      <c r="F28" s="22"/>
      <c r="G28" s="20"/>
      <c r="H28" s="20"/>
      <c r="I28" s="20"/>
    </row>
    <row r="29" spans="2:18" ht="15" customHeight="1" x14ac:dyDescent="0.2">
      <c r="B29" s="21"/>
      <c r="C29" s="22"/>
      <c r="D29" s="22"/>
      <c r="E29" s="22"/>
      <c r="F29" s="22"/>
      <c r="G29" s="20"/>
      <c r="H29" s="20"/>
      <c r="I29" s="20"/>
    </row>
    <row r="30" spans="2:18" ht="15" customHeight="1" x14ac:dyDescent="0.2">
      <c r="B30" s="15"/>
      <c r="C30" s="15"/>
      <c r="D30" s="15"/>
      <c r="E30" s="20"/>
      <c r="F30" s="20"/>
      <c r="G30" s="20"/>
      <c r="H30" s="20"/>
      <c r="I30" s="20"/>
    </row>
    <row r="31" spans="2:18" ht="15" customHeight="1" x14ac:dyDescent="0.2">
      <c r="B31" s="15"/>
      <c r="C31" s="15"/>
      <c r="D31" s="15"/>
      <c r="E31" s="11"/>
      <c r="F31" s="12"/>
      <c r="G31" s="11"/>
      <c r="H31" s="11"/>
      <c r="I31" s="11"/>
    </row>
    <row r="32" spans="2:18" ht="15" customHeight="1" x14ac:dyDescent="0.2">
      <c r="B32" s="15"/>
      <c r="C32" s="15"/>
      <c r="D32" s="15"/>
      <c r="E32" s="20"/>
      <c r="F32" s="20"/>
      <c r="G32" s="20"/>
      <c r="H32" s="20"/>
      <c r="I32" s="20"/>
    </row>
  </sheetData>
  <mergeCells count="24">
    <mergeCell ref="E14:J16"/>
    <mergeCell ref="L21:L22"/>
    <mergeCell ref="M21:R22"/>
    <mergeCell ref="C2:D2"/>
    <mergeCell ref="C3:D3"/>
    <mergeCell ref="D12:J12"/>
    <mergeCell ref="D13:J13"/>
    <mergeCell ref="D21:J21"/>
    <mergeCell ref="D22:J22"/>
    <mergeCell ref="F9:G9"/>
    <mergeCell ref="F10:G10"/>
    <mergeCell ref="C4:J4"/>
    <mergeCell ref="D5:J5"/>
    <mergeCell ref="D17:J20"/>
    <mergeCell ref="L15:R15"/>
    <mergeCell ref="L17:R17"/>
    <mergeCell ref="L18:R18"/>
    <mergeCell ref="M7:R7"/>
    <mergeCell ref="L8:R8"/>
    <mergeCell ref="L10:R10"/>
    <mergeCell ref="L11:R11"/>
    <mergeCell ref="L12:R12"/>
    <mergeCell ref="L13:R13"/>
    <mergeCell ref="L14:R14"/>
  </mergeCells>
  <dataValidations count="8">
    <dataValidation type="list" allowBlank="1" showInputMessage="1" showErrorMessage="1" sqref="H7">
      <formula1>via</formula1>
    </dataValidation>
    <dataValidation type="list" allowBlank="1" showInputMessage="1" showErrorMessage="1" sqref="I7:I10 C6">
      <formula1>"Não,Sim"</formula1>
    </dataValidation>
    <dataValidation type="list" allowBlank="1" showInputMessage="1" showErrorMessage="1" sqref="M7:R7">
      <formula1>tipo</formula1>
    </dataValidation>
    <dataValidation showInputMessage="1" showErrorMessage="1" sqref="C2:D2 C14"/>
    <dataValidation type="list" showInputMessage="1" showErrorMessage="1" sqref="D8">
      <formula1>"DEEM,DIEM"</formula1>
    </dataValidation>
    <dataValidation type="list" showInputMessage="1" showErrorMessage="1" sqref="B15:B16">
      <formula1>"LI,LI-Usados,Não"</formula1>
    </dataValidation>
    <dataValidation type="list" showInputMessage="1" showErrorMessage="1" sqref="R3">
      <formula1>"Verde,Amarelo,Vermelho"</formula1>
    </dataValidation>
    <dataValidation type="list" showInputMessage="1" showErrorMessage="1" sqref="R4">
      <formula1>"Solta,Container"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showGridLines="0" zoomScaleNormal="100" workbookViewId="0">
      <selection activeCell="C42" sqref="C42:G43"/>
    </sheetView>
  </sheetViews>
  <sheetFormatPr defaultColWidth="0" defaultRowHeight="12.75" zeroHeight="1" x14ac:dyDescent="0.2"/>
  <cols>
    <col min="1" max="1" width="9.7109375" style="16" customWidth="1"/>
    <col min="2" max="2" width="8.85546875" style="3" customWidth="1"/>
    <col min="3" max="3" width="9.85546875" style="16" customWidth="1"/>
    <col min="4" max="6" width="9.140625" style="16" customWidth="1"/>
    <col min="7" max="7" width="12.85546875" style="16" customWidth="1"/>
    <col min="8" max="8" width="12.7109375" style="3" customWidth="1"/>
    <col min="9" max="9" width="9.85546875" style="16" customWidth="1"/>
    <col min="10" max="10" width="11.7109375" style="16" customWidth="1"/>
    <col min="11" max="15" width="8.7109375" style="16" customWidth="1"/>
    <col min="16" max="16384" width="8.7109375" style="16" hidden="1"/>
  </cols>
  <sheetData>
    <row r="1" spans="1:10" ht="2.25" customHeight="1" x14ac:dyDescent="0.2">
      <c r="A1" s="25"/>
      <c r="B1" s="26"/>
      <c r="C1" s="27"/>
      <c r="D1" s="25"/>
      <c r="E1" s="28"/>
      <c r="F1" s="28"/>
      <c r="G1" s="27"/>
      <c r="H1" s="29"/>
      <c r="I1" s="28"/>
      <c r="J1" s="27"/>
    </row>
    <row r="2" spans="1:10" ht="15" customHeight="1" x14ac:dyDescent="0.2">
      <c r="A2" s="30"/>
      <c r="B2" s="31"/>
      <c r="C2" s="32"/>
      <c r="D2" s="202" t="s">
        <v>66</v>
      </c>
      <c r="E2" s="203"/>
      <c r="F2" s="203"/>
      <c r="G2" s="204"/>
      <c r="H2" s="33"/>
      <c r="I2" s="34"/>
      <c r="J2" s="32"/>
    </row>
    <row r="3" spans="1:10" x14ac:dyDescent="0.2">
      <c r="A3" s="30"/>
      <c r="B3" s="31"/>
      <c r="C3" s="32"/>
      <c r="D3" s="205" t="s">
        <v>67</v>
      </c>
      <c r="E3" s="206"/>
      <c r="F3" s="206"/>
      <c r="G3" s="207"/>
      <c r="H3" s="195" t="s">
        <v>72</v>
      </c>
      <c r="I3" s="196"/>
      <c r="J3" s="197"/>
    </row>
    <row r="4" spans="1:10" ht="12.75" customHeight="1" x14ac:dyDescent="0.2">
      <c r="A4" s="30"/>
      <c r="B4" s="31"/>
      <c r="C4" s="32"/>
      <c r="D4" s="208" t="s">
        <v>68</v>
      </c>
      <c r="E4" s="209"/>
      <c r="F4" s="209"/>
      <c r="G4" s="210"/>
      <c r="H4" s="192" t="str">
        <f>CONCATENATE(CAPA!D8,"-",CAPA!D9,"/",CAPA!D7)</f>
        <v>-/</v>
      </c>
      <c r="I4" s="193"/>
      <c r="J4" s="194"/>
    </row>
    <row r="5" spans="1:10" ht="12.75" customHeight="1" x14ac:dyDescent="0.2">
      <c r="A5" s="30"/>
      <c r="B5" s="31"/>
      <c r="C5" s="32"/>
      <c r="D5" s="205" t="s">
        <v>69</v>
      </c>
      <c r="E5" s="206"/>
      <c r="F5" s="206"/>
      <c r="G5" s="207"/>
      <c r="H5" s="192"/>
      <c r="I5" s="193"/>
      <c r="J5" s="194"/>
    </row>
    <row r="6" spans="1:10" ht="12.75" customHeight="1" x14ac:dyDescent="0.2">
      <c r="A6" s="30"/>
      <c r="B6" s="31"/>
      <c r="C6" s="32"/>
      <c r="D6" s="230" t="s">
        <v>70</v>
      </c>
      <c r="E6" s="231"/>
      <c r="F6" s="231"/>
      <c r="G6" s="232"/>
      <c r="H6" s="192"/>
      <c r="I6" s="193"/>
      <c r="J6" s="194"/>
    </row>
    <row r="7" spans="1:10" ht="12.75" customHeight="1" x14ac:dyDescent="0.2">
      <c r="A7" s="30"/>
      <c r="B7" s="31"/>
      <c r="C7" s="32"/>
      <c r="D7" s="233" t="s">
        <v>71</v>
      </c>
      <c r="E7" s="234"/>
      <c r="F7" s="234"/>
      <c r="G7" s="235"/>
      <c r="H7" s="227" t="str">
        <f>CONCATENATE("Nota Fiscal: ",CAPA!C7," / ",CAPA!D21)</f>
        <v xml:space="preserve">Nota Fiscal:  / </v>
      </c>
      <c r="I7" s="228"/>
      <c r="J7" s="229"/>
    </row>
    <row r="8" spans="1:10" ht="15" customHeight="1" x14ac:dyDescent="0.25">
      <c r="A8" s="215" t="str">
        <f>IF(CAPA!M7=CAPA!L8,CAPA!M7,CONCATENATE(CAPA!L8," - ",CAPA!M7))</f>
        <v>PRESTAÇÃO DE CONTAS</v>
      </c>
      <c r="B8" s="216"/>
      <c r="C8" s="216"/>
      <c r="D8" s="216"/>
      <c r="E8" s="216"/>
      <c r="F8" s="216"/>
      <c r="G8" s="216"/>
      <c r="H8" s="216"/>
      <c r="I8" s="216"/>
      <c r="J8" s="217"/>
    </row>
    <row r="9" spans="1:10" ht="2.25" customHeight="1" x14ac:dyDescent="0.2">
      <c r="A9" s="35"/>
      <c r="B9" s="36"/>
      <c r="C9" s="37"/>
      <c r="D9" s="211"/>
      <c r="E9" s="211"/>
      <c r="F9" s="28"/>
      <c r="G9" s="28"/>
      <c r="H9" s="26"/>
      <c r="I9" s="28"/>
      <c r="J9" s="27"/>
    </row>
    <row r="10" spans="1:10" ht="14.1" customHeight="1" x14ac:dyDescent="0.2">
      <c r="A10" s="38" t="s">
        <v>6</v>
      </c>
      <c r="B10" s="31"/>
      <c r="C10" s="222" t="str">
        <f>CONCATENATE(CAPA!C4," (CNPJ: ",CAPA!C2,")")</f>
        <v xml:space="preserve"> (CNPJ: )</v>
      </c>
      <c r="D10" s="222"/>
      <c r="E10" s="222"/>
      <c r="F10" s="222"/>
      <c r="G10" s="222"/>
      <c r="H10" s="222"/>
      <c r="I10" s="222"/>
      <c r="J10" s="223"/>
    </row>
    <row r="11" spans="1:10" ht="14.1" customHeight="1" x14ac:dyDescent="0.2">
      <c r="A11" s="39" t="s">
        <v>7</v>
      </c>
      <c r="B11" s="40"/>
      <c r="C11" s="219">
        <f>CAPA!D12</f>
        <v>0</v>
      </c>
      <c r="D11" s="199"/>
      <c r="E11" s="199"/>
      <c r="F11" s="199"/>
      <c r="G11" s="199"/>
      <c r="H11" s="31"/>
      <c r="I11" s="34"/>
      <c r="J11" s="32"/>
    </row>
    <row r="12" spans="1:10" ht="14.1" customHeight="1" x14ac:dyDescent="0.2">
      <c r="A12" s="41" t="s">
        <v>8</v>
      </c>
      <c r="B12" s="40"/>
      <c r="C12" s="219">
        <f>CAPA!D13</f>
        <v>0</v>
      </c>
      <c r="D12" s="199"/>
      <c r="E12" s="199"/>
      <c r="F12" s="199"/>
      <c r="G12" s="199"/>
      <c r="H12" s="42" t="s">
        <v>21</v>
      </c>
      <c r="I12" s="43"/>
      <c r="J12" s="114" t="str">
        <f>CAPA!H7</f>
        <v>MARÍTIMA</v>
      </c>
    </row>
    <row r="13" spans="1:10" ht="14.1" customHeight="1" x14ac:dyDescent="0.2">
      <c r="A13" s="41" t="s">
        <v>9</v>
      </c>
      <c r="B13" s="40"/>
      <c r="C13" s="198">
        <f>IF(CAPA!C5&gt;1,CONCATENATE("VÁRIOS ( ", CAPA!C5," )"),CAPA!D5)</f>
        <v>0</v>
      </c>
      <c r="D13" s="199"/>
      <c r="E13" s="199"/>
      <c r="F13" s="199"/>
      <c r="G13" s="199"/>
      <c r="H13" s="44">
        <f ca="1">TODAY()</f>
        <v>45491</v>
      </c>
      <c r="I13" s="42" t="s">
        <v>41</v>
      </c>
      <c r="J13" s="113" t="str">
        <f>CAPA!I9</f>
        <v>Não</v>
      </c>
    </row>
    <row r="14" spans="1:10" ht="14.1" customHeight="1" x14ac:dyDescent="0.2">
      <c r="A14" s="38" t="s">
        <v>10</v>
      </c>
      <c r="B14" s="40"/>
      <c r="C14" s="198" t="str">
        <f>CONCATENATE(CAPA!C10,"-",CAPA!D10,"/",CAPA!C7," - FATURA: ",CAPA!D17)</f>
        <v xml:space="preserve">-/ - FATURA: </v>
      </c>
      <c r="D14" s="199"/>
      <c r="E14" s="199"/>
      <c r="F14" s="199"/>
      <c r="G14" s="199"/>
      <c r="H14" s="199"/>
      <c r="I14" s="199"/>
      <c r="J14" s="201"/>
    </row>
    <row r="15" spans="1:10" ht="3" customHeight="1" x14ac:dyDescent="0.2">
      <c r="A15" s="45"/>
      <c r="B15" s="46"/>
      <c r="C15" s="47"/>
      <c r="D15" s="47"/>
      <c r="E15" s="47"/>
      <c r="F15" s="47"/>
      <c r="G15" s="47"/>
      <c r="H15" s="46"/>
      <c r="I15" s="47"/>
      <c r="J15" s="48"/>
    </row>
    <row r="16" spans="1:10" ht="12" customHeight="1" x14ac:dyDescent="0.2">
      <c r="A16" s="2" t="s">
        <v>1</v>
      </c>
      <c r="B16" s="2" t="s">
        <v>0</v>
      </c>
      <c r="C16" s="176" t="s">
        <v>73</v>
      </c>
      <c r="D16" s="177"/>
      <c r="E16" s="177"/>
      <c r="F16" s="177"/>
      <c r="G16" s="178"/>
      <c r="H16" s="2" t="s">
        <v>2</v>
      </c>
      <c r="I16" s="2" t="s">
        <v>3</v>
      </c>
      <c r="J16" s="2" t="s">
        <v>4</v>
      </c>
    </row>
    <row r="17" spans="1:16" ht="12" customHeight="1" x14ac:dyDescent="0.2">
      <c r="A17" s="49"/>
      <c r="B17" s="50"/>
      <c r="C17" s="218"/>
      <c r="D17" s="218"/>
      <c r="E17" s="218"/>
      <c r="F17" s="218"/>
      <c r="G17" s="218"/>
      <c r="H17" s="51">
        <v>0</v>
      </c>
      <c r="I17" s="52">
        <v>0</v>
      </c>
      <c r="J17" s="125">
        <f>H17-I17</f>
        <v>0</v>
      </c>
    </row>
    <row r="18" spans="1:16" ht="12" customHeight="1" x14ac:dyDescent="0.2">
      <c r="A18" s="53"/>
      <c r="B18" s="54"/>
      <c r="C18" s="200"/>
      <c r="D18" s="200"/>
      <c r="E18" s="200"/>
      <c r="F18" s="200"/>
      <c r="G18" s="200"/>
      <c r="H18" s="55">
        <v>0</v>
      </c>
      <c r="I18" s="56">
        <v>0</v>
      </c>
      <c r="J18" s="126">
        <f>H18-I18</f>
        <v>0</v>
      </c>
    </row>
    <row r="19" spans="1:16" ht="12" customHeight="1" x14ac:dyDescent="0.2">
      <c r="A19" s="57"/>
      <c r="B19" s="58"/>
      <c r="C19" s="59"/>
      <c r="D19" s="59"/>
      <c r="E19" s="59"/>
      <c r="F19" s="59"/>
      <c r="G19" s="59"/>
      <c r="H19" s="60" t="s">
        <v>11</v>
      </c>
      <c r="I19" s="60"/>
      <c r="J19" s="61">
        <f>SUM(J17:J18)</f>
        <v>0</v>
      </c>
    </row>
    <row r="20" spans="1:16" ht="3" customHeight="1" x14ac:dyDescent="0.2">
      <c r="A20" s="62"/>
      <c r="B20" s="63"/>
      <c r="C20" s="64"/>
      <c r="D20" s="64"/>
      <c r="E20" s="64"/>
      <c r="F20" s="64"/>
      <c r="G20" s="64"/>
      <c r="H20" s="63"/>
      <c r="I20" s="64"/>
      <c r="J20" s="65"/>
    </row>
    <row r="21" spans="1:16" ht="12" customHeight="1" x14ac:dyDescent="0.2">
      <c r="A21" s="2" t="s">
        <v>1</v>
      </c>
      <c r="B21" s="2" t="s">
        <v>12</v>
      </c>
      <c r="C21" s="176" t="s">
        <v>73</v>
      </c>
      <c r="D21" s="177"/>
      <c r="E21" s="177"/>
      <c r="F21" s="177"/>
      <c r="G21" s="178"/>
      <c r="H21" s="2" t="s">
        <v>13</v>
      </c>
      <c r="I21" s="2" t="s">
        <v>3</v>
      </c>
      <c r="J21" s="2" t="s">
        <v>4</v>
      </c>
    </row>
    <row r="22" spans="1:16" ht="12" customHeight="1" x14ac:dyDescent="0.2">
      <c r="A22" s="66"/>
      <c r="B22" s="67"/>
      <c r="C22" s="212"/>
      <c r="D22" s="213"/>
      <c r="E22" s="213"/>
      <c r="F22" s="213"/>
      <c r="G22" s="214"/>
      <c r="H22" s="69">
        <v>0</v>
      </c>
      <c r="I22" s="70">
        <f>ROUND((H22*B22),2)</f>
        <v>0</v>
      </c>
      <c r="J22" s="127">
        <f>J19-I22</f>
        <v>0</v>
      </c>
    </row>
    <row r="23" spans="1:16" ht="12" customHeight="1" x14ac:dyDescent="0.2">
      <c r="A23" s="71"/>
      <c r="B23" s="67"/>
      <c r="C23" s="181"/>
      <c r="D23" s="182"/>
      <c r="E23" s="182"/>
      <c r="F23" s="182"/>
      <c r="G23" s="183"/>
      <c r="H23" s="69">
        <v>0</v>
      </c>
      <c r="I23" s="70">
        <f>ROUND((H23*B23),2)</f>
        <v>0</v>
      </c>
      <c r="J23" s="127">
        <f>J22-I23</f>
        <v>0</v>
      </c>
    </row>
    <row r="24" spans="1:16" ht="12" customHeight="1" x14ac:dyDescent="0.2">
      <c r="A24" s="71"/>
      <c r="B24" s="67"/>
      <c r="C24" s="179"/>
      <c r="D24" s="180"/>
      <c r="E24" s="180"/>
      <c r="F24" s="180"/>
      <c r="G24" s="224"/>
      <c r="H24" s="69">
        <v>0</v>
      </c>
      <c r="I24" s="70">
        <f>ROUND((H24*B24),2)</f>
        <v>0</v>
      </c>
      <c r="J24" s="127">
        <f>J23-I24</f>
        <v>0</v>
      </c>
    </row>
    <row r="25" spans="1:16" ht="12" customHeight="1" x14ac:dyDescent="0.2">
      <c r="A25" s="72"/>
      <c r="B25" s="73"/>
      <c r="C25" s="220"/>
      <c r="D25" s="221"/>
      <c r="E25" s="221"/>
      <c r="F25" s="221"/>
      <c r="G25" s="221"/>
      <c r="H25" s="76" t="s">
        <v>11</v>
      </c>
      <c r="I25" s="77">
        <f>SUM(I22:I24)</f>
        <v>0</v>
      </c>
      <c r="J25" s="78">
        <f>J24</f>
        <v>0</v>
      </c>
    </row>
    <row r="26" spans="1:16" ht="3" customHeight="1" x14ac:dyDescent="0.2">
      <c r="A26" s="72"/>
      <c r="B26" s="79"/>
      <c r="C26" s="74"/>
      <c r="D26" s="75"/>
      <c r="E26" s="75"/>
      <c r="F26" s="75"/>
      <c r="G26" s="75"/>
      <c r="H26" s="76"/>
      <c r="I26" s="80"/>
      <c r="J26" s="81"/>
    </row>
    <row r="27" spans="1:16" s="3" customFormat="1" ht="12" customHeight="1" x14ac:dyDescent="0.2">
      <c r="A27" s="2" t="s">
        <v>1</v>
      </c>
      <c r="B27" s="2" t="s">
        <v>12</v>
      </c>
      <c r="C27" s="176" t="s">
        <v>73</v>
      </c>
      <c r="D27" s="177"/>
      <c r="E27" s="177"/>
      <c r="F27" s="177"/>
      <c r="G27" s="178"/>
      <c r="H27" s="2" t="s">
        <v>13</v>
      </c>
      <c r="I27" s="2" t="s">
        <v>3</v>
      </c>
      <c r="J27" s="2" t="s">
        <v>4</v>
      </c>
    </row>
    <row r="28" spans="1:16" ht="12" customHeight="1" x14ac:dyDescent="0.2">
      <c r="A28" s="66"/>
      <c r="B28" s="67"/>
      <c r="C28" s="212"/>
      <c r="D28" s="213"/>
      <c r="E28" s="213"/>
      <c r="F28" s="213"/>
      <c r="G28" s="214"/>
      <c r="H28" s="69">
        <v>0</v>
      </c>
      <c r="I28" s="70">
        <f t="shared" ref="I28:I38" si="0">ROUND((H28*B28),2)</f>
        <v>0</v>
      </c>
      <c r="J28" s="127">
        <f>J25-I28</f>
        <v>0</v>
      </c>
    </row>
    <row r="29" spans="1:16" ht="12" customHeight="1" x14ac:dyDescent="0.2">
      <c r="A29" s="71"/>
      <c r="B29" s="67"/>
      <c r="C29" s="181"/>
      <c r="D29" s="182"/>
      <c r="E29" s="182"/>
      <c r="F29" s="182"/>
      <c r="G29" s="183"/>
      <c r="H29" s="69">
        <v>0</v>
      </c>
      <c r="I29" s="70">
        <f t="shared" si="0"/>
        <v>0</v>
      </c>
      <c r="J29" s="127">
        <f t="shared" ref="J29:J38" si="1">J28-I29</f>
        <v>0</v>
      </c>
      <c r="L29" s="15"/>
      <c r="M29" s="15"/>
      <c r="N29" s="15"/>
      <c r="P29" s="82"/>
    </row>
    <row r="30" spans="1:16" ht="12" customHeight="1" x14ac:dyDescent="0.2">
      <c r="A30" s="71"/>
      <c r="B30" s="67"/>
      <c r="C30" s="181"/>
      <c r="D30" s="182"/>
      <c r="E30" s="182"/>
      <c r="F30" s="182"/>
      <c r="G30" s="183"/>
      <c r="H30" s="69">
        <v>0</v>
      </c>
      <c r="I30" s="70">
        <f t="shared" si="0"/>
        <v>0</v>
      </c>
      <c r="J30" s="127">
        <f>J29-I30</f>
        <v>0</v>
      </c>
    </row>
    <row r="31" spans="1:16" ht="12" customHeight="1" x14ac:dyDescent="0.2">
      <c r="A31" s="71"/>
      <c r="B31" s="67"/>
      <c r="C31" s="181"/>
      <c r="D31" s="182"/>
      <c r="E31" s="182"/>
      <c r="F31" s="182"/>
      <c r="G31" s="183"/>
      <c r="H31" s="69">
        <v>0</v>
      </c>
      <c r="I31" s="70">
        <f t="shared" si="0"/>
        <v>0</v>
      </c>
      <c r="J31" s="127">
        <f>J30-I31</f>
        <v>0</v>
      </c>
    </row>
    <row r="32" spans="1:16" ht="12" customHeight="1" x14ac:dyDescent="0.2">
      <c r="A32" s="71"/>
      <c r="B32" s="67"/>
      <c r="C32" s="181"/>
      <c r="D32" s="182"/>
      <c r="E32" s="182"/>
      <c r="F32" s="182"/>
      <c r="G32" s="183"/>
      <c r="H32" s="69">
        <v>0</v>
      </c>
      <c r="I32" s="70">
        <f t="shared" si="0"/>
        <v>0</v>
      </c>
      <c r="J32" s="127">
        <f t="shared" si="1"/>
        <v>0</v>
      </c>
    </row>
    <row r="33" spans="1:10" ht="12" customHeight="1" x14ac:dyDescent="0.2">
      <c r="A33" s="71"/>
      <c r="B33" s="67"/>
      <c r="C33" s="181"/>
      <c r="D33" s="182"/>
      <c r="E33" s="182"/>
      <c r="F33" s="182"/>
      <c r="G33" s="183"/>
      <c r="H33" s="69">
        <v>0</v>
      </c>
      <c r="I33" s="70">
        <f t="shared" si="0"/>
        <v>0</v>
      </c>
      <c r="J33" s="127">
        <f t="shared" si="1"/>
        <v>0</v>
      </c>
    </row>
    <row r="34" spans="1:10" ht="12" customHeight="1" x14ac:dyDescent="0.2">
      <c r="A34" s="71"/>
      <c r="B34" s="67"/>
      <c r="C34" s="181"/>
      <c r="D34" s="182"/>
      <c r="E34" s="182"/>
      <c r="F34" s="182"/>
      <c r="G34" s="183"/>
      <c r="H34" s="69">
        <v>0</v>
      </c>
      <c r="I34" s="70">
        <f t="shared" si="0"/>
        <v>0</v>
      </c>
      <c r="J34" s="127">
        <f t="shared" si="1"/>
        <v>0</v>
      </c>
    </row>
    <row r="35" spans="1:10" ht="12" customHeight="1" x14ac:dyDescent="0.2">
      <c r="A35" s="71"/>
      <c r="B35" s="67"/>
      <c r="C35" s="181"/>
      <c r="D35" s="182"/>
      <c r="E35" s="182"/>
      <c r="F35" s="182"/>
      <c r="G35" s="183"/>
      <c r="H35" s="69">
        <v>0</v>
      </c>
      <c r="I35" s="70">
        <f t="shared" si="0"/>
        <v>0</v>
      </c>
      <c r="J35" s="127">
        <f>J34-I35</f>
        <v>0</v>
      </c>
    </row>
    <row r="36" spans="1:10" ht="12" customHeight="1" x14ac:dyDescent="0.2">
      <c r="A36" s="71"/>
      <c r="B36" s="67"/>
      <c r="C36" s="181"/>
      <c r="D36" s="182"/>
      <c r="E36" s="225"/>
      <c r="F36" s="225"/>
      <c r="G36" s="226"/>
      <c r="H36" s="69">
        <v>0</v>
      </c>
      <c r="I36" s="70">
        <f t="shared" si="0"/>
        <v>0</v>
      </c>
      <c r="J36" s="127">
        <f>J35-I36</f>
        <v>0</v>
      </c>
    </row>
    <row r="37" spans="1:10" ht="12" customHeight="1" x14ac:dyDescent="0.2">
      <c r="A37" s="71"/>
      <c r="B37" s="67"/>
      <c r="C37" s="181"/>
      <c r="D37" s="182"/>
      <c r="E37" s="182"/>
      <c r="F37" s="182"/>
      <c r="G37" s="183"/>
      <c r="H37" s="69">
        <v>0</v>
      </c>
      <c r="I37" s="70">
        <f t="shared" si="0"/>
        <v>0</v>
      </c>
      <c r="J37" s="127">
        <f t="shared" si="1"/>
        <v>0</v>
      </c>
    </row>
    <row r="38" spans="1:10" ht="12" customHeight="1" x14ac:dyDescent="0.2">
      <c r="A38" s="83"/>
      <c r="B38" s="84"/>
      <c r="C38" s="179"/>
      <c r="D38" s="180"/>
      <c r="E38" s="180"/>
      <c r="F38" s="180"/>
      <c r="G38" s="224"/>
      <c r="H38" s="69">
        <v>0</v>
      </c>
      <c r="I38" s="70">
        <f t="shared" si="0"/>
        <v>0</v>
      </c>
      <c r="J38" s="126">
        <f t="shared" si="1"/>
        <v>0</v>
      </c>
    </row>
    <row r="39" spans="1:10" ht="12" customHeight="1" x14ac:dyDescent="0.2">
      <c r="A39" s="85">
        <f>IF(C39&gt;0,A38+1,0)</f>
        <v>0</v>
      </c>
      <c r="B39" s="86"/>
      <c r="C39" s="59"/>
      <c r="D39" s="59"/>
      <c r="E39" s="59"/>
      <c r="F39" s="59"/>
      <c r="G39" s="59"/>
      <c r="H39" s="87" t="s">
        <v>11</v>
      </c>
      <c r="I39" s="78">
        <f>SUM(I28:I38)</f>
        <v>0</v>
      </c>
      <c r="J39" s="78">
        <f>J38</f>
        <v>0</v>
      </c>
    </row>
    <row r="40" spans="1:10" ht="3" customHeight="1" x14ac:dyDescent="0.2">
      <c r="A40" s="88"/>
      <c r="B40" s="89"/>
      <c r="C40" s="68"/>
      <c r="D40" s="68"/>
      <c r="E40" s="68"/>
      <c r="F40" s="68"/>
      <c r="G40" s="68"/>
      <c r="H40" s="90"/>
      <c r="I40" s="91"/>
      <c r="J40" s="92"/>
    </row>
    <row r="41" spans="1:10" ht="12" customHeight="1" x14ac:dyDescent="0.2">
      <c r="A41" s="2" t="s">
        <v>1</v>
      </c>
      <c r="B41" s="2" t="s">
        <v>31</v>
      </c>
      <c r="C41" s="176" t="s">
        <v>14</v>
      </c>
      <c r="D41" s="177"/>
      <c r="E41" s="177"/>
      <c r="F41" s="177"/>
      <c r="G41" s="178"/>
      <c r="H41" s="2" t="s">
        <v>13</v>
      </c>
      <c r="I41" s="2" t="s">
        <v>3</v>
      </c>
      <c r="J41" s="2" t="s">
        <v>4</v>
      </c>
    </row>
    <row r="42" spans="1:10" ht="12" customHeight="1" x14ac:dyDescent="0.2">
      <c r="A42" s="94"/>
      <c r="B42" s="67"/>
      <c r="C42" s="212"/>
      <c r="D42" s="213"/>
      <c r="E42" s="213"/>
      <c r="F42" s="213"/>
      <c r="G42" s="214"/>
      <c r="H42" s="95">
        <f>CAPA!J7</f>
        <v>0</v>
      </c>
      <c r="I42" s="70">
        <f>ROUND((H42*B42),2)</f>
        <v>0</v>
      </c>
      <c r="J42" s="70">
        <f>0-I42</f>
        <v>0</v>
      </c>
    </row>
    <row r="43" spans="1:10" ht="12" customHeight="1" x14ac:dyDescent="0.2">
      <c r="A43" s="94"/>
      <c r="B43" s="67"/>
      <c r="C43" s="179"/>
      <c r="D43" s="180"/>
      <c r="E43" s="180"/>
      <c r="F43" s="180"/>
      <c r="G43" s="132"/>
      <c r="H43" s="95">
        <f>ROUND(J42-(J42/(100%-G43)),2)</f>
        <v>0</v>
      </c>
      <c r="I43" s="70">
        <f>ROUND((H43*B43),2)</f>
        <v>0</v>
      </c>
      <c r="J43" s="70">
        <f>J42-I43</f>
        <v>0</v>
      </c>
    </row>
    <row r="44" spans="1:10" ht="12" customHeight="1" x14ac:dyDescent="0.2">
      <c r="A44" s="72"/>
      <c r="B44" s="96"/>
      <c r="C44" s="93"/>
      <c r="D44" s="93"/>
      <c r="E44" s="93"/>
      <c r="F44" s="93"/>
      <c r="G44" s="93"/>
      <c r="H44" s="87" t="s">
        <v>11</v>
      </c>
      <c r="I44" s="78">
        <f>SUM(I42:I43)</f>
        <v>0</v>
      </c>
      <c r="J44" s="81"/>
    </row>
    <row r="45" spans="1:10" ht="3" customHeight="1" x14ac:dyDescent="0.2">
      <c r="A45" s="108"/>
      <c r="B45" s="89"/>
      <c r="C45" s="68"/>
      <c r="D45" s="68"/>
      <c r="E45" s="68"/>
      <c r="F45" s="68"/>
      <c r="G45" s="68"/>
      <c r="H45" s="90"/>
      <c r="I45" s="91"/>
      <c r="J45" s="109"/>
    </row>
    <row r="46" spans="1:10" ht="12" customHeight="1" x14ac:dyDescent="0.2">
      <c r="A46" s="2" t="s">
        <v>1</v>
      </c>
      <c r="B46" s="2" t="s">
        <v>31</v>
      </c>
      <c r="C46" s="176" t="s">
        <v>14</v>
      </c>
      <c r="D46" s="177"/>
      <c r="E46" s="177"/>
      <c r="F46" s="177"/>
      <c r="G46" s="178"/>
      <c r="H46" s="2" t="s">
        <v>13</v>
      </c>
      <c r="I46" s="2" t="s">
        <v>3</v>
      </c>
      <c r="J46" s="2" t="s">
        <v>4</v>
      </c>
    </row>
    <row r="47" spans="1:10" ht="12" customHeight="1" x14ac:dyDescent="0.2">
      <c r="A47" s="94"/>
      <c r="B47" s="67"/>
      <c r="C47" s="212"/>
      <c r="D47" s="213"/>
      <c r="E47" s="213"/>
      <c r="F47" s="213"/>
      <c r="G47" s="214"/>
      <c r="H47" s="95">
        <f>IF(CAPA!I8="Sim",HONORARIO!C11,0)</f>
        <v>0</v>
      </c>
      <c r="I47" s="70">
        <f>ROUND((H47*B47),2)</f>
        <v>0</v>
      </c>
      <c r="J47" s="70">
        <f>0-I47</f>
        <v>0</v>
      </c>
    </row>
    <row r="48" spans="1:10" ht="12" customHeight="1" x14ac:dyDescent="0.2">
      <c r="A48" s="94"/>
      <c r="B48" s="67"/>
      <c r="C48" s="181"/>
      <c r="D48" s="182"/>
      <c r="E48" s="182"/>
      <c r="F48" s="182"/>
      <c r="G48" s="183"/>
      <c r="H48" s="69">
        <v>0</v>
      </c>
      <c r="I48" s="70">
        <f>ROUND((H48*B48),2)</f>
        <v>0</v>
      </c>
      <c r="J48" s="70">
        <f>J47-I48</f>
        <v>0</v>
      </c>
    </row>
    <row r="49" spans="1:10" ht="12" customHeight="1" x14ac:dyDescent="0.2">
      <c r="A49" s="94"/>
      <c r="B49" s="67"/>
      <c r="C49" s="179"/>
      <c r="D49" s="180"/>
      <c r="E49" s="180"/>
      <c r="F49" s="180"/>
      <c r="G49" s="132"/>
      <c r="H49" s="95">
        <f>ROUND(J47-(J47/(100%-G49)),2)</f>
        <v>0</v>
      </c>
      <c r="I49" s="70">
        <f>ROUND((H49*B49),2)</f>
        <v>0</v>
      </c>
      <c r="J49" s="70">
        <f>J48-I49</f>
        <v>0</v>
      </c>
    </row>
    <row r="50" spans="1:10" ht="12" customHeight="1" x14ac:dyDescent="0.2">
      <c r="A50" s="72"/>
      <c r="B50" s="96"/>
      <c r="C50" s="93"/>
      <c r="D50" s="93"/>
      <c r="E50" s="93"/>
      <c r="F50" s="93"/>
      <c r="G50" s="93"/>
      <c r="H50" s="110" t="s">
        <v>11</v>
      </c>
      <c r="I50" s="77">
        <f>SUM(I47:I49)</f>
        <v>0</v>
      </c>
      <c r="J50" s="81"/>
    </row>
    <row r="51" spans="1:10" ht="3" customHeight="1" x14ac:dyDescent="0.2">
      <c r="A51" s="72"/>
      <c r="B51" s="96"/>
      <c r="C51" s="93"/>
      <c r="D51" s="93"/>
      <c r="E51" s="93"/>
      <c r="F51" s="93"/>
      <c r="G51" s="93"/>
      <c r="H51" s="76"/>
      <c r="I51" s="97"/>
      <c r="J51" s="81"/>
    </row>
    <row r="52" spans="1:10" ht="12" customHeight="1" x14ac:dyDescent="0.2">
      <c r="A52" s="2" t="s">
        <v>1</v>
      </c>
      <c r="B52" s="2" t="s">
        <v>31</v>
      </c>
      <c r="C52" s="176" t="s">
        <v>14</v>
      </c>
      <c r="D52" s="177"/>
      <c r="E52" s="177"/>
      <c r="F52" s="177"/>
      <c r="G52" s="178"/>
      <c r="H52" s="2" t="s">
        <v>13</v>
      </c>
      <c r="I52" s="2" t="s">
        <v>3</v>
      </c>
      <c r="J52" s="2" t="s">
        <v>4</v>
      </c>
    </row>
    <row r="53" spans="1:10" ht="12" customHeight="1" x14ac:dyDescent="0.2">
      <c r="A53" s="94"/>
      <c r="B53" s="120"/>
      <c r="C53" s="212"/>
      <c r="D53" s="213"/>
      <c r="E53" s="213"/>
      <c r="F53" s="213"/>
      <c r="G53" s="214"/>
      <c r="H53" s="95">
        <f>IF(B53=0,0,CAPA!C15)</f>
        <v>0</v>
      </c>
      <c r="I53" s="70">
        <f>ROUND((H53*B53),2)</f>
        <v>0</v>
      </c>
      <c r="J53" s="70">
        <f>0-I53</f>
        <v>0</v>
      </c>
    </row>
    <row r="54" spans="1:10" ht="12" customHeight="1" x14ac:dyDescent="0.2">
      <c r="A54" s="94"/>
      <c r="B54" s="120"/>
      <c r="C54" s="181"/>
      <c r="D54" s="182"/>
      <c r="E54" s="182"/>
      <c r="F54" s="182"/>
      <c r="G54" s="183"/>
      <c r="H54" s="95">
        <f>IF(B54=0,0,CAPA!C16)</f>
        <v>0</v>
      </c>
      <c r="I54" s="70">
        <f>ROUND((H54*B54),2)</f>
        <v>0</v>
      </c>
      <c r="J54" s="70">
        <f t="shared" ref="J54:J55" si="2">J53-I54</f>
        <v>0</v>
      </c>
    </row>
    <row r="55" spans="1:10" ht="12" customHeight="1" x14ac:dyDescent="0.2">
      <c r="A55" s="94"/>
      <c r="B55" s="67"/>
      <c r="C55" s="181"/>
      <c r="D55" s="182"/>
      <c r="E55" s="182"/>
      <c r="F55" s="182"/>
      <c r="G55" s="183"/>
      <c r="H55" s="69">
        <v>0</v>
      </c>
      <c r="I55" s="70">
        <f>ROUND((H55*B55),2)</f>
        <v>0</v>
      </c>
      <c r="J55" s="70">
        <f t="shared" si="2"/>
        <v>0</v>
      </c>
    </row>
    <row r="56" spans="1:10" ht="12" customHeight="1" x14ac:dyDescent="0.2">
      <c r="A56" s="94"/>
      <c r="B56" s="67"/>
      <c r="C56" s="179"/>
      <c r="D56" s="180"/>
      <c r="E56" s="180"/>
      <c r="F56" s="180"/>
      <c r="G56" s="132"/>
      <c r="H56" s="95">
        <f>ROUND(J54-(J54/(100%-G56)),2)</f>
        <v>0</v>
      </c>
      <c r="I56" s="70">
        <f>ROUND((H56*B56),2)</f>
        <v>0</v>
      </c>
      <c r="J56" s="70">
        <f>J55-I56</f>
        <v>0</v>
      </c>
    </row>
    <row r="57" spans="1:10" ht="12" customHeight="1" x14ac:dyDescent="0.2">
      <c r="A57" s="72"/>
      <c r="B57" s="96"/>
      <c r="C57" s="93"/>
      <c r="D57" s="93"/>
      <c r="E57" s="93"/>
      <c r="F57" s="93"/>
      <c r="G57" s="93"/>
      <c r="H57" s="87" t="s">
        <v>11</v>
      </c>
      <c r="I57" s="78">
        <f>SUM(I53:I56)</f>
        <v>0</v>
      </c>
      <c r="J57" s="81"/>
    </row>
    <row r="58" spans="1:10" ht="3" customHeight="1" x14ac:dyDescent="0.2">
      <c r="A58" s="88"/>
      <c r="B58" s="89"/>
      <c r="C58" s="68"/>
      <c r="D58" s="68"/>
      <c r="E58" s="68"/>
      <c r="F58" s="68"/>
      <c r="G58" s="68"/>
      <c r="H58" s="90"/>
      <c r="I58" s="91"/>
      <c r="J58" s="92"/>
    </row>
    <row r="59" spans="1:10" ht="12" customHeight="1" x14ac:dyDescent="0.2">
      <c r="A59" s="2" t="s">
        <v>1</v>
      </c>
      <c r="B59" s="2" t="s">
        <v>31</v>
      </c>
      <c r="C59" s="176" t="s">
        <v>14</v>
      </c>
      <c r="D59" s="177"/>
      <c r="E59" s="177"/>
      <c r="F59" s="177"/>
      <c r="G59" s="178"/>
      <c r="H59" s="2" t="s">
        <v>13</v>
      </c>
      <c r="I59" s="2" t="s">
        <v>3</v>
      </c>
      <c r="J59" s="2" t="s">
        <v>4</v>
      </c>
    </row>
    <row r="60" spans="1:10" ht="12" customHeight="1" x14ac:dyDescent="0.2">
      <c r="A60" s="94"/>
      <c r="B60" s="67"/>
      <c r="C60" s="212"/>
      <c r="D60" s="213"/>
      <c r="E60" s="213"/>
      <c r="F60" s="213"/>
      <c r="G60" s="214"/>
      <c r="H60" s="95">
        <f>HONORARIO!C7</f>
        <v>0</v>
      </c>
      <c r="I60" s="70">
        <f>ROUND((H60*B60),2)</f>
        <v>0</v>
      </c>
      <c r="J60" s="70">
        <f>0-I60</f>
        <v>0</v>
      </c>
    </row>
    <row r="61" spans="1:10" ht="12" customHeight="1" x14ac:dyDescent="0.2">
      <c r="A61" s="94"/>
      <c r="B61" s="67"/>
      <c r="C61" s="181"/>
      <c r="D61" s="182"/>
      <c r="E61" s="182"/>
      <c r="F61" s="182"/>
      <c r="G61" s="183"/>
      <c r="H61" s="69">
        <v>0</v>
      </c>
      <c r="I61" s="70">
        <f>ROUND((H61*B61),2)</f>
        <v>0</v>
      </c>
      <c r="J61" s="70">
        <f>J60-I61</f>
        <v>0</v>
      </c>
    </row>
    <row r="62" spans="1:10" ht="12" customHeight="1" x14ac:dyDescent="0.2">
      <c r="A62" s="94"/>
      <c r="B62" s="67"/>
      <c r="C62" s="179"/>
      <c r="D62" s="180"/>
      <c r="E62" s="180"/>
      <c r="F62" s="180"/>
      <c r="G62" s="132"/>
      <c r="H62" s="95">
        <f>ROUND(J60-(J60/(100%-G62)),2)</f>
        <v>0</v>
      </c>
      <c r="I62" s="70">
        <f>ROUND((H62*B62),2)</f>
        <v>0</v>
      </c>
      <c r="J62" s="70">
        <f>J61-I62</f>
        <v>0</v>
      </c>
    </row>
    <row r="63" spans="1:10" ht="12" customHeight="1" x14ac:dyDescent="0.2">
      <c r="A63" s="72"/>
      <c r="B63" s="96"/>
      <c r="C63" s="93"/>
      <c r="D63" s="93"/>
      <c r="E63" s="93"/>
      <c r="F63" s="93"/>
      <c r="G63" s="93"/>
      <c r="H63" s="87" t="s">
        <v>11</v>
      </c>
      <c r="I63" s="78">
        <f>SUM(I60:I62)</f>
        <v>0</v>
      </c>
      <c r="J63" s="81"/>
    </row>
    <row r="64" spans="1:10" ht="3" customHeight="1" x14ac:dyDescent="0.2">
      <c r="A64" s="88"/>
      <c r="B64" s="89"/>
      <c r="C64" s="68"/>
      <c r="D64" s="68"/>
      <c r="E64" s="68"/>
      <c r="F64" s="68"/>
      <c r="G64" s="68"/>
      <c r="H64" s="90"/>
      <c r="I64" s="91"/>
      <c r="J64" s="92"/>
    </row>
    <row r="65" spans="1:10" ht="12" customHeight="1" x14ac:dyDescent="0.2">
      <c r="A65" s="185" t="s">
        <v>74</v>
      </c>
      <c r="B65" s="186"/>
      <c r="C65" s="186"/>
      <c r="D65" s="186"/>
      <c r="E65" s="186"/>
      <c r="F65" s="186"/>
      <c r="G65" s="186"/>
      <c r="H65" s="186"/>
      <c r="I65" s="186"/>
      <c r="J65" s="187"/>
    </row>
    <row r="66" spans="1:10" ht="12" customHeight="1" x14ac:dyDescent="0.2">
      <c r="A66" s="30"/>
      <c r="B66" s="31"/>
      <c r="C66" s="189"/>
      <c r="D66" s="189"/>
      <c r="E66" s="189"/>
      <c r="F66" s="189"/>
      <c r="G66" s="189"/>
      <c r="H66" s="191"/>
      <c r="I66" s="191"/>
      <c r="J66" s="32"/>
    </row>
    <row r="67" spans="1:10" ht="12" customHeight="1" x14ac:dyDescent="0.2">
      <c r="A67" s="30"/>
      <c r="B67" s="31"/>
      <c r="C67" s="189"/>
      <c r="D67" s="189"/>
      <c r="E67" s="189"/>
      <c r="F67" s="189"/>
      <c r="G67" s="189"/>
      <c r="H67" s="191"/>
      <c r="I67" s="191"/>
      <c r="J67" s="32"/>
    </row>
    <row r="68" spans="1:10" ht="12" customHeight="1" x14ac:dyDescent="0.2">
      <c r="A68" s="30"/>
      <c r="B68" s="31"/>
      <c r="C68" s="188"/>
      <c r="D68" s="188"/>
      <c r="E68" s="188"/>
      <c r="F68" s="188"/>
      <c r="G68" s="188"/>
      <c r="H68" s="184"/>
      <c r="I68" s="184"/>
      <c r="J68" s="32"/>
    </row>
    <row r="69" spans="1:10" ht="12" customHeight="1" x14ac:dyDescent="0.2">
      <c r="A69" s="173"/>
      <c r="B69" s="174"/>
      <c r="C69" s="174"/>
      <c r="D69" s="174"/>
      <c r="E69" s="174"/>
      <c r="F69" s="174"/>
      <c r="G69" s="174"/>
      <c r="H69" s="174"/>
      <c r="I69" s="174"/>
      <c r="J69" s="175"/>
    </row>
    <row r="70" spans="1:10" ht="12" customHeight="1" x14ac:dyDescent="0.2">
      <c r="A70" s="185" t="s">
        <v>74</v>
      </c>
      <c r="B70" s="186"/>
      <c r="C70" s="186"/>
      <c r="D70" s="186"/>
      <c r="E70" s="186"/>
      <c r="F70" s="186"/>
      <c r="G70" s="186"/>
      <c r="H70" s="186"/>
      <c r="I70" s="186"/>
      <c r="J70" s="187"/>
    </row>
    <row r="71" spans="1:10" ht="12" customHeight="1" x14ac:dyDescent="0.2">
      <c r="A71" s="30"/>
      <c r="B71" s="31"/>
      <c r="C71" s="189"/>
      <c r="D71" s="189"/>
      <c r="E71" s="189"/>
      <c r="F71" s="189"/>
      <c r="G71" s="189"/>
      <c r="H71" s="190"/>
      <c r="I71" s="190"/>
      <c r="J71" s="32"/>
    </row>
    <row r="72" spans="1:10" ht="12" customHeight="1" x14ac:dyDescent="0.2">
      <c r="A72" s="30"/>
      <c r="B72" s="31"/>
      <c r="C72" s="189"/>
      <c r="D72" s="189"/>
      <c r="E72" s="189"/>
      <c r="F72" s="189"/>
      <c r="G72" s="189"/>
      <c r="H72" s="191"/>
      <c r="I72" s="191"/>
      <c r="J72" s="32"/>
    </row>
    <row r="73" spans="1:10" ht="12" customHeight="1" x14ac:dyDescent="0.2">
      <c r="A73" s="30"/>
      <c r="B73" s="31"/>
      <c r="C73" s="188"/>
      <c r="D73" s="188"/>
      <c r="E73" s="188"/>
      <c r="F73" s="188"/>
      <c r="G73" s="188"/>
      <c r="H73" s="184"/>
      <c r="I73" s="184"/>
      <c r="J73" s="32"/>
    </row>
    <row r="74" spans="1:10" ht="12" customHeight="1" x14ac:dyDescent="0.2">
      <c r="A74" s="173"/>
      <c r="B74" s="174"/>
      <c r="C74" s="174"/>
      <c r="D74" s="174"/>
      <c r="E74" s="174"/>
      <c r="F74" s="174"/>
      <c r="G74" s="174"/>
      <c r="H74" s="174"/>
      <c r="I74" s="174"/>
      <c r="J74" s="175"/>
    </row>
    <row r="75" spans="1:10" ht="12" customHeight="1" x14ac:dyDescent="0.2">
      <c r="A75" s="102" t="s">
        <v>15</v>
      </c>
      <c r="B75" s="103"/>
      <c r="C75" s="103"/>
      <c r="D75" s="103"/>
      <c r="E75" s="103"/>
      <c r="F75" s="28"/>
      <c r="G75" s="103"/>
      <c r="H75" s="103"/>
      <c r="I75" s="103"/>
      <c r="J75" s="104"/>
    </row>
    <row r="76" spans="1:10" ht="12" customHeight="1" x14ac:dyDescent="0.2">
      <c r="A76" s="105"/>
      <c r="B76" s="106"/>
      <c r="C76" s="106"/>
      <c r="D76" s="106"/>
      <c r="E76" s="106"/>
      <c r="F76" s="34"/>
      <c r="G76" s="106"/>
      <c r="H76" s="106"/>
      <c r="I76" s="106"/>
      <c r="J76" s="107"/>
    </row>
    <row r="77" spans="1:10" ht="12" customHeight="1" x14ac:dyDescent="0.2">
      <c r="A77" s="105"/>
      <c r="B77" s="106"/>
      <c r="C77" s="106"/>
      <c r="D77" s="106"/>
      <c r="E77" s="106"/>
      <c r="F77" s="34"/>
      <c r="G77" s="106"/>
      <c r="H77" s="106"/>
      <c r="I77" s="106"/>
      <c r="J77" s="107"/>
    </row>
    <row r="78" spans="1:10" ht="3.75" customHeight="1" x14ac:dyDescent="0.2">
      <c r="A78" s="101"/>
      <c r="B78" s="99"/>
      <c r="C78" s="98"/>
      <c r="D78" s="98"/>
      <c r="E78" s="98"/>
      <c r="F78" s="98"/>
      <c r="G78" s="98"/>
      <c r="H78" s="99"/>
      <c r="I78" s="98"/>
      <c r="J78" s="100"/>
    </row>
    <row r="79" spans="1:10" x14ac:dyDescent="0.2"/>
    <row r="80" spans="1:10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x14ac:dyDescent="0.2"/>
  </sheetData>
  <mergeCells count="71">
    <mergeCell ref="C54:G54"/>
    <mergeCell ref="C47:G47"/>
    <mergeCell ref="H7:J7"/>
    <mergeCell ref="D6:G6"/>
    <mergeCell ref="D7:G7"/>
    <mergeCell ref="C34:G34"/>
    <mergeCell ref="C35:G35"/>
    <mergeCell ref="C11:G11"/>
    <mergeCell ref="C30:G30"/>
    <mergeCell ref="C31:G31"/>
    <mergeCell ref="C32:G32"/>
    <mergeCell ref="C22:G22"/>
    <mergeCell ref="C23:G23"/>
    <mergeCell ref="C24:G24"/>
    <mergeCell ref="C28:G28"/>
    <mergeCell ref="C29:G29"/>
    <mergeCell ref="C12:G12"/>
    <mergeCell ref="C25:G25"/>
    <mergeCell ref="C10:J10"/>
    <mergeCell ref="C37:G37"/>
    <mergeCell ref="C38:G38"/>
    <mergeCell ref="E36:G36"/>
    <mergeCell ref="C36:D36"/>
    <mergeCell ref="D2:G2"/>
    <mergeCell ref="D3:G3"/>
    <mergeCell ref="D4:G4"/>
    <mergeCell ref="D5:G5"/>
    <mergeCell ref="C62:F62"/>
    <mergeCell ref="D9:E9"/>
    <mergeCell ref="C42:G42"/>
    <mergeCell ref="C43:F43"/>
    <mergeCell ref="C53:G53"/>
    <mergeCell ref="C55:G55"/>
    <mergeCell ref="C56:F56"/>
    <mergeCell ref="C60:G60"/>
    <mergeCell ref="C33:G33"/>
    <mergeCell ref="A8:J8"/>
    <mergeCell ref="C17:G17"/>
    <mergeCell ref="C27:G27"/>
    <mergeCell ref="H4:J6"/>
    <mergeCell ref="H3:J3"/>
    <mergeCell ref="C13:G13"/>
    <mergeCell ref="F69:J69"/>
    <mergeCell ref="A69:E69"/>
    <mergeCell ref="C21:G21"/>
    <mergeCell ref="C16:G16"/>
    <mergeCell ref="C18:G18"/>
    <mergeCell ref="C46:G46"/>
    <mergeCell ref="H66:I66"/>
    <mergeCell ref="C67:G67"/>
    <mergeCell ref="C68:G68"/>
    <mergeCell ref="C66:G66"/>
    <mergeCell ref="H67:I67"/>
    <mergeCell ref="H68:I68"/>
    <mergeCell ref="C14:J14"/>
    <mergeCell ref="A74:E74"/>
    <mergeCell ref="F74:J74"/>
    <mergeCell ref="C41:G41"/>
    <mergeCell ref="C52:G52"/>
    <mergeCell ref="C59:G59"/>
    <mergeCell ref="C49:F49"/>
    <mergeCell ref="C48:G48"/>
    <mergeCell ref="H73:I73"/>
    <mergeCell ref="A65:J65"/>
    <mergeCell ref="C73:G73"/>
    <mergeCell ref="C71:G71"/>
    <mergeCell ref="H71:I71"/>
    <mergeCell ref="A70:J70"/>
    <mergeCell ref="C72:G72"/>
    <mergeCell ref="H72:I72"/>
    <mergeCell ref="C61:G61"/>
  </mergeCells>
  <phoneticPr fontId="2" type="noConversion"/>
  <dataValidations count="1">
    <dataValidation type="list" allowBlank="1" showInputMessage="1" showErrorMessage="1" sqref="J12">
      <formula1>via</formula1>
    </dataValidation>
  </dataValidations>
  <hyperlinks>
    <hyperlink ref="D7" r:id="rId1" display="www.plenocomex.com.br"/>
    <hyperlink ref="D6" r:id="rId2" display="Tel:(55 31)3789 6545 / Fax:(55 31)3504 4083"/>
  </hyperlinks>
  <printOptions horizontalCentered="1"/>
  <pageMargins left="0.19685039370078741" right="0" top="0.43307086614173229" bottom="0.19685039370078741" header="0.19685039370078741" footer="0.19685039370078741"/>
  <pageSetup paperSize="9" scale="95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showGridLines="0" workbookViewId="0">
      <pane xSplit="20" ySplit="26" topLeftCell="U27" activePane="bottomRight" state="frozen"/>
      <selection pane="topRight" activeCell="U1" sqref="U1"/>
      <selection pane="bottomLeft" activeCell="A27" sqref="A27"/>
      <selection pane="bottomRight" activeCell="A2" sqref="A2"/>
    </sheetView>
  </sheetViews>
  <sheetFormatPr defaultRowHeight="12.75" x14ac:dyDescent="0.2"/>
  <sheetData>
    <row r="1" spans="1:19" x14ac:dyDescent="0.2">
      <c r="A1" t="s">
        <v>64</v>
      </c>
      <c r="B1" t="str">
        <f>Demonstrativo!H4</f>
        <v>-/</v>
      </c>
    </row>
    <row r="2" spans="1:19" x14ac:dyDescent="0.2">
      <c r="A2" t="s">
        <v>76</v>
      </c>
    </row>
    <row r="3" spans="1:19" x14ac:dyDescent="0.2">
      <c r="A3" t="s">
        <v>63</v>
      </c>
      <c r="B3" t="str">
        <f>MID(Demonstrativo!C14,1,15)</f>
        <v xml:space="preserve">-/ - FATURA: </v>
      </c>
    </row>
    <row r="4" spans="1:19" x14ac:dyDescent="0.2">
      <c r="A4" s="4" t="s">
        <v>16</v>
      </c>
      <c r="B4" s="236" t="str">
        <f>MID(Demonstrativo!C14,27,999)</f>
        <v/>
      </c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</row>
    <row r="5" spans="1:19" x14ac:dyDescent="0.2">
      <c r="A5" s="4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</row>
    <row r="6" spans="1:19" x14ac:dyDescent="0.2">
      <c r="A6" s="4"/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</row>
    <row r="7" spans="1:19" x14ac:dyDescent="0.2">
      <c r="A7" t="s">
        <v>17</v>
      </c>
      <c r="B7">
        <f>Demonstrativo!C12</f>
        <v>0</v>
      </c>
    </row>
    <row r="8" spans="1:19" x14ac:dyDescent="0.2">
      <c r="A8" t="s">
        <v>20</v>
      </c>
      <c r="B8" s="237">
        <f>CAPA!E14</f>
        <v>0</v>
      </c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</row>
    <row r="9" spans="1:19" x14ac:dyDescent="0.2"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</row>
    <row r="11" spans="1:19" x14ac:dyDescent="0.2">
      <c r="A11" t="str">
        <f>A1:C1</f>
        <v>N/REF:</v>
      </c>
      <c r="B11" t="str">
        <f>B1</f>
        <v>-/</v>
      </c>
    </row>
    <row r="12" spans="1:19" x14ac:dyDescent="0.2">
      <c r="A12" t="s">
        <v>76</v>
      </c>
    </row>
    <row r="13" spans="1:19" x14ac:dyDescent="0.2">
      <c r="A13" t="s">
        <v>63</v>
      </c>
      <c r="B13" t="str">
        <f>B3</f>
        <v xml:space="preserve">-/ - FATURA: </v>
      </c>
    </row>
  </sheetData>
  <mergeCells count="2">
    <mergeCell ref="B4:S6"/>
    <mergeCell ref="B8:S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workbookViewId="0">
      <pane xSplit="13" ySplit="22" topLeftCell="N23" activePane="bottomRight" state="frozen"/>
      <selection pane="topRight" activeCell="N1" sqref="N1"/>
      <selection pane="bottomLeft" activeCell="A23" sqref="A23"/>
      <selection pane="bottomRight" activeCell="N23" sqref="N23"/>
    </sheetView>
  </sheetViews>
  <sheetFormatPr defaultColWidth="8.7109375" defaultRowHeight="12.75" x14ac:dyDescent="0.2"/>
  <cols>
    <col min="1" max="1" width="18.85546875" customWidth="1"/>
    <col min="2" max="2" width="12.28515625" style="1" customWidth="1"/>
    <col min="3" max="5" width="18.85546875" style="5" customWidth="1"/>
    <col min="6" max="8" width="18.85546875" customWidth="1"/>
    <col min="9" max="9" width="5" customWidth="1"/>
  </cols>
  <sheetData>
    <row r="1" spans="1:9" ht="15" customHeight="1" x14ac:dyDescent="0.2">
      <c r="A1" s="239" t="s">
        <v>18</v>
      </c>
      <c r="B1" s="242" t="s">
        <v>22</v>
      </c>
      <c r="C1" s="240" t="s">
        <v>65</v>
      </c>
      <c r="D1" s="243" t="s">
        <v>62</v>
      </c>
      <c r="E1" s="241" t="s">
        <v>19</v>
      </c>
      <c r="G1" s="10"/>
      <c r="H1" s="10"/>
      <c r="I1" s="10"/>
    </row>
    <row r="2" spans="1:9" x14ac:dyDescent="0.2">
      <c r="A2" s="239"/>
      <c r="B2" s="242"/>
      <c r="C2" s="240"/>
      <c r="D2" s="244"/>
      <c r="E2" s="241"/>
      <c r="G2" s="10"/>
      <c r="H2" s="10"/>
      <c r="I2" s="10"/>
    </row>
    <row r="3" spans="1:9" ht="15" x14ac:dyDescent="0.2">
      <c r="A3" s="6"/>
      <c r="B3" s="9"/>
      <c r="C3" s="7"/>
      <c r="D3" s="8"/>
      <c r="E3" s="8"/>
      <c r="G3" s="10"/>
      <c r="H3" s="10"/>
      <c r="I3" s="10"/>
    </row>
    <row r="4" spans="1:9" ht="15" x14ac:dyDescent="0.2">
      <c r="A4" s="6"/>
      <c r="B4" s="9"/>
      <c r="C4" s="7"/>
      <c r="D4" s="8"/>
      <c r="E4" s="8"/>
      <c r="G4" s="10"/>
      <c r="H4" s="10"/>
      <c r="I4" s="10"/>
    </row>
    <row r="5" spans="1:9" ht="15" x14ac:dyDescent="0.2">
      <c r="A5" s="6"/>
      <c r="B5" s="9"/>
      <c r="C5" s="7"/>
      <c r="D5" s="8"/>
      <c r="E5" s="8"/>
      <c r="G5" s="10"/>
      <c r="H5" s="10"/>
      <c r="I5" s="10"/>
    </row>
    <row r="6" spans="1:9" ht="15" x14ac:dyDescent="0.2">
      <c r="A6" s="6"/>
      <c r="B6" s="9"/>
      <c r="C6" s="7"/>
      <c r="D6" s="8"/>
      <c r="E6" s="8"/>
      <c r="G6" s="10"/>
      <c r="H6" s="10"/>
      <c r="I6" s="10"/>
    </row>
    <row r="7" spans="1:9" ht="15" x14ac:dyDescent="0.2">
      <c r="A7" s="6"/>
      <c r="B7" s="9"/>
      <c r="C7" s="7"/>
      <c r="D7" s="8"/>
      <c r="E7" s="8"/>
      <c r="G7" s="10"/>
      <c r="H7" s="10"/>
      <c r="I7" s="10"/>
    </row>
    <row r="8" spans="1:9" ht="15" x14ac:dyDescent="0.2">
      <c r="A8" s="6"/>
      <c r="B8" s="9"/>
      <c r="C8" s="7"/>
      <c r="D8" s="8"/>
      <c r="E8" s="8"/>
    </row>
    <row r="9" spans="1:9" ht="15" x14ac:dyDescent="0.2">
      <c r="A9" s="6"/>
      <c r="B9" s="9"/>
      <c r="C9" s="7"/>
      <c r="D9" s="8"/>
      <c r="E9" s="8"/>
    </row>
    <row r="10" spans="1:9" ht="15" x14ac:dyDescent="0.2">
      <c r="A10" s="6"/>
      <c r="B10" s="9"/>
      <c r="C10" s="7"/>
      <c r="D10" s="8"/>
      <c r="E10" s="8"/>
    </row>
    <row r="11" spans="1:9" ht="15" x14ac:dyDescent="0.2">
      <c r="A11" s="6"/>
      <c r="B11" s="9"/>
      <c r="C11" s="7"/>
      <c r="D11" s="8"/>
      <c r="E11" s="8"/>
    </row>
  </sheetData>
  <mergeCells count="5">
    <mergeCell ref="A1:A2"/>
    <mergeCell ref="C1:C2"/>
    <mergeCell ref="E1:E2"/>
    <mergeCell ref="B1:B2"/>
    <mergeCell ref="D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CAPA</vt:lpstr>
      <vt:lpstr>Demonstrativo</vt:lpstr>
      <vt:lpstr>DADOS NF</vt:lpstr>
      <vt:lpstr>HONORARIO</vt:lpstr>
      <vt:lpstr>CAPA!Area_de_impressao</vt:lpstr>
      <vt:lpstr>Demonstrativo!Area_de_impressao</vt:lpstr>
      <vt:lpstr>cnpj</vt:lpstr>
      <vt:lpstr>drawback</vt:lpstr>
      <vt:lpstr>tipo</vt:lpstr>
      <vt:lpstr>via</vt:lpstr>
    </vt:vector>
  </TitlesOfParts>
  <Company>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Angelita Junia</cp:lastModifiedBy>
  <cp:lastPrinted>2024-07-18T12:09:08Z</cp:lastPrinted>
  <dcterms:created xsi:type="dcterms:W3CDTF">2005-09-08T20:43:23Z</dcterms:created>
  <dcterms:modified xsi:type="dcterms:W3CDTF">2024-07-18T12:11:23Z</dcterms:modified>
</cp:coreProperties>
</file>