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5\Desktop\ISAAAC\POL-363\DLCC19182D31\"/>
    </mc:Choice>
  </mc:AlternateContent>
  <bookViews>
    <workbookView xWindow="0" yWindow="0" windowWidth="19200" windowHeight="6330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2" l="1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6" i="2"/>
  <c r="J16" i="2"/>
  <c r="L15" i="2"/>
  <c r="J15" i="2"/>
  <c r="L14" i="2"/>
  <c r="J14" i="2"/>
  <c r="L13" i="2"/>
  <c r="J13" i="2"/>
  <c r="L17" i="2"/>
  <c r="K17" i="2"/>
  <c r="L12" i="2"/>
  <c r="J12" i="2"/>
  <c r="N15" i="7"/>
  <c r="N12" i="7"/>
  <c r="N13" i="7"/>
  <c r="N14" i="7"/>
  <c r="N16" i="7"/>
  <c r="N17" i="7"/>
  <c r="N18" i="7"/>
  <c r="L37" i="2" l="1"/>
  <c r="B23" i="5" s="1"/>
  <c r="M28" i="2"/>
  <c r="I28" i="2"/>
  <c r="K28" i="2" s="1"/>
  <c r="M27" i="2"/>
  <c r="I27" i="2"/>
  <c r="K27" i="2" s="1"/>
  <c r="C10" i="2"/>
  <c r="C18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19" i="2"/>
  <c r="K19" i="2" s="1"/>
  <c r="I17" i="2"/>
  <c r="I16" i="2"/>
  <c r="K16" i="2" s="1"/>
  <c r="I13" i="2"/>
  <c r="K13" i="2" s="1"/>
  <c r="I14" i="2"/>
  <c r="K14" i="2" s="1"/>
  <c r="I15" i="2"/>
  <c r="K15" i="2" s="1"/>
  <c r="I12" i="2"/>
  <c r="K12" i="2" s="1"/>
  <c r="N11" i="7"/>
  <c r="C20" i="7" s="1"/>
  <c r="B22" i="5" s="1"/>
  <c r="M34" i="2"/>
  <c r="M33" i="2"/>
  <c r="M32" i="2"/>
  <c r="M31" i="2"/>
  <c r="M30" i="2"/>
  <c r="M29" i="2"/>
  <c r="M26" i="2"/>
  <c r="M25" i="2"/>
  <c r="M24" i="2"/>
  <c r="M36" i="2"/>
  <c r="M35" i="2"/>
  <c r="M23" i="2"/>
  <c r="M22" i="2"/>
  <c r="J37" i="2"/>
  <c r="D23" i="5" s="1"/>
  <c r="A8" i="6"/>
  <c r="B10" i="5"/>
  <c r="M21" i="2"/>
  <c r="M14" i="2"/>
  <c r="M15" i="2"/>
  <c r="M16" i="2"/>
  <c r="M20" i="2"/>
  <c r="M19" i="2"/>
  <c r="M13" i="2"/>
  <c r="M12" i="2"/>
  <c r="B18" i="2"/>
  <c r="A18" i="2"/>
  <c r="I37" i="2" l="1"/>
  <c r="E23" i="5" s="1"/>
  <c r="K37" i="2" l="1"/>
</calcChain>
</file>

<file path=xl/comments1.xml><?xml version="1.0" encoding="utf-8"?>
<comments xmlns="http://schemas.openxmlformats.org/spreadsheetml/2006/main">
  <authors>
    <author>mpuente</author>
    <author>Brenda</author>
  </authors>
  <commentList>
    <comment ref="A11" authorId="0" shapeId="0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<sst xmlns="http://schemas.openxmlformats.org/spreadsheetml/2006/main" count="115" uniqueCount="89">
  <si>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</si>
  <si>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</si>
  <si>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</si>
  <si>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</si>
  <si>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</si>
  <si>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</si>
  <si>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</si>
  <si>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</si>
  <si>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</si>
  <si>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</si>
  <si>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</si>
  <si>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</si>
  <si>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</si>
  <si>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</si>
  <si>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</si>
  <si>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 xml:space="preserve">Documento </t>
  </si>
  <si>
    <t>Resumen de Resultados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</si>
  <si>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</si>
  <si>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</si>
  <si>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</si>
  <si>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</si>
  <si>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</si>
  <si>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</si>
  <si>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</si>
  <si>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</si>
  <si>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</si>
  <si>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</si>
  <si>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</si>
  <si>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</si>
  <si>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</si>
  <si>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</si>
  <si>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y Lista de verificación para terminación de documento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</si>
  <si>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</si>
  <si>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</si>
  <si>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</si>
  <si>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</si>
  <si>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</si>
  <si>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</si>
  <si>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</si>
  <si>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</si>
  <si>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</si>
  <si>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t>Manual de Compilación</t>
  </si>
  <si>
    <t>Tabla de Contenido.</t>
  </si>
  <si>
    <t>Introducción.</t>
  </si>
  <si>
    <t>Objetivo.</t>
  </si>
  <si>
    <t>Alcance.</t>
  </si>
  <si>
    <t>Procedimiento de Compilación.</t>
  </si>
  <si>
    <t>Directorio de Responsables en caso de falla.</t>
  </si>
  <si>
    <t>Anexos y/o Apéndices.</t>
  </si>
  <si>
    <t>MAC</t>
  </si>
  <si>
    <t>En el encabezado, ¿Se tiene documentado la clave y nombre del documento?</t>
  </si>
  <si>
    <t>En el encabezado, ¿Se tiene documentado el número de versión?</t>
  </si>
  <si>
    <t>¿La Carátula contiene el "Nombre del Proyecto"?</t>
  </si>
  <si>
    <t>¿Se tiene actualizada la  "Tabla de Contenido" de acuerdo con el documento?</t>
  </si>
  <si>
    <t>¿Se tiene especificado en el "Alcance" el detalle de las capas y aplicaciones a las que está orientado el manual?</t>
  </si>
  <si>
    <t>Dentro del "Alcance", ¿Se tiene indicado de manera clara los sistemas y/o aplicaciones que se estarán aplicando en la Compilación?</t>
  </si>
  <si>
    <t>En caso de que no esté marcada la casilla en la sección "PreRequisitos", ¿Se tiene documentada la versión que se requiere de software o hardware necesarios?</t>
  </si>
  <si>
    <t>En caso de que no esté marcada la casilla en la sección "PreRequisitos", ¿Se tienen documentados los componentes requeridos para la compilación?</t>
  </si>
  <si>
    <t>En la sección de  "Nombre del Paso" o "Nombre del Sub Paso", ¿Se tienen pantallas o alguna ayuda que haga que los pasos sean entendibles de forma simple?</t>
  </si>
  <si>
    <t>En la tabla del "Directorio de Responsables en caso de falla", ¿Se tiene el "Nombre de los Responsables"?</t>
  </si>
  <si>
    <t>En la tabla del "Directorio de Responsables en caso de falla", ¿Se tiene el "Área" de los Responsables?</t>
  </si>
  <si>
    <t>En la tabla del "Directorio de Responsables en caso de falla", ¿Se tiene la "Extensión SAT o Teléfono del Trabajo" de los Responsables?</t>
  </si>
  <si>
    <t>En la tabla del "Directorio de Responsables en caso de falla", ¿Se tiene el "Teléfono de casa" de los Responsables?</t>
  </si>
  <si>
    <t>En la tabla del "Directorio de Responsables en caso de falla", ¿Se tiene el "Teléfono móvil" de los Responsables?</t>
  </si>
  <si>
    <t>¿Se tienen establecidos los "Anexos y/o Apéndices" del Manual?</t>
  </si>
  <si>
    <t>¿Se tiene la referencia y ubicación de los "Anexos y/o Apéndices" del Manual?</t>
  </si>
  <si>
    <t>En la sección de "Anexos y/o Apéndices", ¿Se tiene información adicional en caso de falla?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</si>
  <si>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</si>
  <si>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</si>
  <si>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ID del Proyecto</t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</si>
  <si>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</si>
  <si>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</si>
  <si>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</t>
    </r>
    <r>
      <rPr>
        <b/>
        <sz val="11"/>
        <color theme="1"/>
        <rFont val="Arial"/>
        <family val="2"/>
      </rPr>
      <t>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</si>
  <si>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</si>
  <si>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t>¿La Carátula contiene el "Folio ID del Requerimiento"?</t>
  </si>
  <si>
    <t>¿En la "Introducción" se tiene la descripción general a nivel funcional de lo que se está liberando en el paquete?</t>
  </si>
  <si>
    <t>¿La descripción del "Objetivo" se tiene orientada sobre el desarrollo del manual, así como de sus beneficios?</t>
  </si>
  <si>
    <t xml:space="preserve">¿En caso de que  se haya seleccionado que no aplican los "Prerequisitos"?, ¿Existe la Justificación? </t>
  </si>
  <si>
    <t>En el "Procedimiento de Compilación" se tienen detallados todos los pasos o subpasos necesarios para compilar?</t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</si>
  <si>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</si>
  <si>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</si>
  <si>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t>Prerequisitos.</t>
  </si>
  <si>
    <t>Valoración Verificación %</t>
  </si>
  <si>
    <t>Manuel Vargas Espinosa</t>
  </si>
  <si>
    <t>Desarrollo</t>
  </si>
  <si>
    <t>SI</t>
  </si>
  <si>
    <t>POL-363</t>
  </si>
  <si>
    <t>Ditter Soria Galindo</t>
  </si>
  <si>
    <t>DyP_IPP - Mejoras al Módulo de descargas de acuses del 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</si>
</sst>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13" xfId="0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top"/>
    </xf>
    <xf numFmtId="0" fontId="3" fillId="0" borderId="20" xfId="0" applyFont="1" applyBorder="1" applyAlignment="1" applyProtection="1">
      <alignment horizontal="center" vertical="top"/>
    </xf>
    <xf numFmtId="0" fontId="7" fillId="3" borderId="5" xfId="0" applyFont="1" applyFill="1" applyBorder="1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9" xfId="0" applyFont="1" applyFill="1" applyBorder="1" applyProtection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vertical="top"/>
    </xf>
    <xf numFmtId="0" fontId="17" fillId="3" borderId="6" xfId="0" applyFont="1" applyFill="1" applyBorder="1" applyAlignment="1" applyProtection="1">
      <alignment vertical="top"/>
    </xf>
    <xf numFmtId="0" fontId="13" fillId="5" borderId="13" xfId="0" applyFont="1" applyFill="1" applyBorder="1" applyAlignment="1" applyProtection="1">
      <alignment horizontal="right" vertical="top" wrapText="1"/>
    </xf>
    <xf numFmtId="0" fontId="13" fillId="5" borderId="13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0" xfId="0" applyFont="1" applyBorder="1" applyProtection="1"/>
    <xf numFmtId="0" fontId="10" fillId="0" borderId="13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0" fillId="0" borderId="13" xfId="0" applyBorder="1" applyProtection="1"/>
    <xf numFmtId="0" fontId="10" fillId="0" borderId="19" xfId="0" applyFont="1" applyBorder="1" applyProtection="1"/>
    <xf numFmtId="0" fontId="8" fillId="3" borderId="6" xfId="0" applyFont="1" applyFill="1" applyBorder="1" applyAlignment="1" applyProtection="1">
      <alignment vertical="top"/>
    </xf>
    <xf numFmtId="0" fontId="21" fillId="0" borderId="26" xfId="0" applyFont="1" applyFill="1" applyBorder="1" applyProtection="1"/>
    <xf numFmtId="0" fontId="0" fillId="0" borderId="0" xfId="0" applyAlignment="1" applyProtection="1">
      <alignment vertical="center"/>
    </xf>
    <xf numFmtId="9" fontId="10" fillId="0" borderId="13" xfId="1" applyFont="1" applyBorder="1" applyAlignment="1" applyProtection="1">
      <alignment horizontal="center" vertical="center"/>
      <protection hidden="1"/>
    </xf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wrapText="1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5" fillId="0" borderId="24" xfId="0" applyFont="1" applyBorder="1" applyAlignment="1" applyProtection="1">
      <alignment horizontal="center" vertical="center" wrapText="1"/>
    </xf>
    <xf numFmtId="0" fontId="15" fillId="0" borderId="25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 wrapText="1"/>
    </xf>
    <xf numFmtId="0" fontId="11" fillId="0" borderId="18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left" vertical="center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justify" vertical="top" wrapText="1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19" xfId="0" applyFont="1" applyFill="1" applyBorder="1" applyAlignment="1" applyProtection="1">
      <alignment horizontal="justify" vertical="top" readingOrder="1"/>
    </xf>
    <xf numFmtId="0" fontId="19" fillId="0" borderId="19" xfId="0" applyFont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9" xfId="0" applyFont="1" applyBorder="1" applyAlignment="1" applyProtection="1">
      <alignment horizontal="justify" wrapText="1"/>
      <protection locked="0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20" xfId="0" applyFont="1" applyBorder="1" applyAlignment="1" applyProtection="1">
      <alignment horizontal="justify" wrapText="1"/>
      <protection locked="0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15" fontId="10" fillId="0" borderId="6" xfId="0" applyNumberFormat="1" applyFont="1" applyBorder="1" applyAlignment="1" applyProtection="1">
      <alignment horizontal="left" vertical="top" wrapText="1"/>
      <protection locked="0"/>
    </xf>
    <xf numFmtId="15" fontId="10" fillId="0" borderId="7" xfId="0" applyNumberFormat="1" applyFont="1" applyBorder="1" applyAlignment="1" applyProtection="1">
      <alignment horizontal="left" vertical="top" wrapText="1"/>
      <protection locked="0"/>
    </xf>
    <xf numFmtId="15" fontId="10" fillId="0" borderId="5" xfId="0" applyNumberFormat="1" applyFont="1" applyBorder="1" applyAlignment="1" applyProtection="1">
      <alignment horizontal="left" vertical="top" wrapText="1"/>
      <protection locked="0"/>
    </xf>
    <xf numFmtId="164" fontId="10" fillId="0" borderId="5" xfId="0" applyNumberFormat="1" applyFont="1" applyBorder="1" applyAlignment="1" applyProtection="1">
      <alignment horizontal="left" vertical="top" wrapText="1"/>
      <protection locked="0"/>
    </xf>
    <xf numFmtId="164" fontId="10" fillId="0" borderId="6" xfId="0" applyNumberFormat="1" applyFont="1" applyBorder="1" applyAlignment="1" applyProtection="1">
      <alignment horizontal="left" vertical="top" wrapText="1"/>
      <protection locked="0"/>
    </xf>
    <xf numFmtId="164" fontId="10" fillId="0" borderId="7" xfId="0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orcentaje" xfId="1" builtinId="5"/>
  </cellStyles>
  <dxfs count="30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$M$14" lockText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checked="Checked" firstButton="1" fmlaLink="$M$16" lockText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$M$17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8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Radio" checked="Checked" firstButton="1" fmlaLink="$M$15" lockText="1"/>
</file>

<file path=xl/ctrlProps/ctrlProp31.xml><?xml version="1.0" encoding="utf-8"?>
<formControlPr xmlns="http://schemas.microsoft.com/office/spreadsheetml/2009/9/main" objectType="Radio" lockText="1"/>
</file>

<file path=xl/ctrlProps/ctrlProp32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firstButton="1" fmlaLink="$M$11" lockText="1"/>
</file>

<file path=xl/ctrlProps/ctrlProp5.xml><?xml version="1.0" encoding="utf-8"?>
<formControlPr xmlns="http://schemas.microsoft.com/office/spreadsheetml/2009/9/main" objectType="Radio" checked="Checked" firstButton="1" fmlaLink="$M$12" lockText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checked="Checked" firstButton="1" fmlaLink="$M$13" lockText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48" name="Group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57150</xdr:rowOff>
        </xdr:from>
        <xdr:to>
          <xdr:col>5</xdr:col>
          <xdr:colOff>1981200</xdr:colOff>
          <xdr:row>10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57150</xdr:rowOff>
        </xdr:from>
        <xdr:to>
          <xdr:col>5</xdr:col>
          <xdr:colOff>1981200</xdr:colOff>
          <xdr:row>11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1971675</xdr:colOff>
          <xdr:row>12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1971675</xdr:colOff>
          <xdr:row>13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11</xdr:row>
          <xdr:rowOff>171450</xdr:rowOff>
        </xdr:from>
        <xdr:to>
          <xdr:col>5</xdr:col>
          <xdr:colOff>1876425</xdr:colOff>
          <xdr:row>11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256222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12</xdr:row>
          <xdr:rowOff>152400</xdr:rowOff>
        </xdr:from>
        <xdr:to>
          <xdr:col>5</xdr:col>
          <xdr:colOff>1895475</xdr:colOff>
          <xdr:row>12</xdr:row>
          <xdr:rowOff>400050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514975" y="3105150"/>
              <a:ext cx="1733550" cy="247650"/>
              <a:chOff x="5514975" y="3105150"/>
              <a:chExt cx="1733550" cy="247650"/>
            </a:xfrm>
          </xdr:grpSpPr>
          <xdr:sp macro="" textlink="">
            <xdr:nvSpPr>
              <xdr:cNvPr id="6155" name="Option Button 11" hidden="1">
                <a:extLst>
                  <a:ext uri="{63B3BB69-23CF-44E3-9099-C40C66FF867C}">
                    <a14:compatExt spid="_x0000_s6155"/>
                  </a:ext>
                  <a:ext uri="{FF2B5EF4-FFF2-40B4-BE49-F238E27FC236}">
                    <a16:creationId xmlns:a16="http://schemas.microsoft.com/office/drawing/2014/main" id="{00000000-0008-0000-0200-00000B180000}"/>
                  </a:ext>
                </a:extLst>
              </xdr:cNvPr>
              <xdr:cNvSpPr/>
            </xdr:nvSpPr>
            <xdr:spPr bwMode="auto">
              <a:xfrm>
                <a:off x="5514975" y="31337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3105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3114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13</xdr:row>
          <xdr:rowOff>180975</xdr:rowOff>
        </xdr:from>
        <xdr:to>
          <xdr:col>5</xdr:col>
          <xdr:colOff>1914525</xdr:colOff>
          <xdr:row>13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369570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15</xdr:row>
          <xdr:rowOff>152400</xdr:rowOff>
        </xdr:from>
        <xdr:to>
          <xdr:col>5</xdr:col>
          <xdr:colOff>1905000</xdr:colOff>
          <xdr:row>15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4500" y="4791075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16</xdr:row>
          <xdr:rowOff>171450</xdr:rowOff>
        </xdr:from>
        <xdr:to>
          <xdr:col>5</xdr:col>
          <xdr:colOff>1943100</xdr:colOff>
          <xdr:row>16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3550" y="5372100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17</xdr:row>
          <xdr:rowOff>180975</xdr:rowOff>
        </xdr:from>
        <xdr:to>
          <xdr:col>5</xdr:col>
          <xdr:colOff>1924050</xdr:colOff>
          <xdr:row>17</xdr:row>
          <xdr:rowOff>409575</xdr:rowOff>
        </xdr:to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pSpPr/>
          </xdr:nvGrpSpPr>
          <xdr:grpSpPr>
            <a:xfrm>
              <a:off x="5514975" y="5943600"/>
              <a:ext cx="1762125" cy="228600"/>
              <a:chOff x="5514975" y="6505575"/>
              <a:chExt cx="1762125" cy="228600"/>
            </a:xfrm>
          </xdr:grpSpPr>
          <xdr:sp macro="" textlink="">
            <xdr:nvSpPr>
              <xdr:cNvPr id="6150" name="Option Button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5514975" y="6515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1" name="Option Button 27" hidden="1">
                <a:extLst>
                  <a:ext uri="{63B3BB69-23CF-44E3-9099-C40C66FF867C}">
                    <a14:compatExt spid="_x0000_s6171"/>
                  </a:ext>
                  <a:ext uri="{FF2B5EF4-FFF2-40B4-BE49-F238E27FC236}">
                    <a16:creationId xmlns:a16="http://schemas.microsoft.com/office/drawing/2014/main" id="{00000000-0008-0000-0200-00001B180000}"/>
                  </a:ext>
                </a:extLst>
              </xdr:cNvPr>
              <xdr:cNvSpPr/>
            </xdr:nvSpPr>
            <xdr:spPr bwMode="auto">
              <a:xfrm>
                <a:off x="6124575" y="65055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4" name="Option Button 40" hidden="1">
                <a:extLst>
                  <a:ext uri="{63B3BB69-23CF-44E3-9099-C40C66FF867C}">
                    <a14:compatExt spid="_x0000_s6184"/>
                  </a:ext>
                  <a:ext uri="{FF2B5EF4-FFF2-40B4-BE49-F238E27FC236}">
                    <a16:creationId xmlns:a16="http://schemas.microsoft.com/office/drawing/2014/main" id="{00000000-0008-0000-0200-000028180000}"/>
                  </a:ext>
                </a:extLst>
              </xdr:cNvPr>
              <xdr:cNvSpPr/>
            </xdr:nvSpPr>
            <xdr:spPr bwMode="auto">
              <a:xfrm>
                <a:off x="6572250" y="65151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10</xdr:row>
          <xdr:rowOff>200025</xdr:rowOff>
        </xdr:from>
        <xdr:to>
          <xdr:col>5</xdr:col>
          <xdr:colOff>1885950</xdr:colOff>
          <xdr:row>10</xdr:row>
          <xdr:rowOff>419100</xdr:rowOff>
        </xdr:to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5543550" y="2028825"/>
              <a:ext cx="1695450" cy="219075"/>
              <a:chOff x="5543550" y="2028825"/>
              <a:chExt cx="1695450" cy="219075"/>
            </a:xfrm>
          </xdr:grpSpPr>
          <xdr:sp macro="" textlink="">
            <xdr:nvSpPr>
              <xdr:cNvPr id="6178" name="Option Button 34" hidden="1">
                <a:extLst>
                  <a:ext uri="{63B3BB69-23CF-44E3-9099-C40C66FF867C}">
                    <a14:compatExt spid="_x0000_s6178"/>
                  </a:ext>
                  <a:ext uri="{FF2B5EF4-FFF2-40B4-BE49-F238E27FC236}">
                    <a16:creationId xmlns:a16="http://schemas.microsoft.com/office/drawing/2014/main" id="{00000000-0008-0000-0200-000022180000}"/>
                  </a:ext>
                </a:extLst>
              </xdr:cNvPr>
              <xdr:cNvSpPr/>
            </xdr:nvSpPr>
            <xdr:spPr bwMode="auto">
              <a:xfrm>
                <a:off x="6019800" y="2047875"/>
                <a:ext cx="4667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</a:t>
                </a:r>
              </a:p>
            </xdr:txBody>
          </xdr:sp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43550" y="20288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5" name="Option Button 41" hidden="1">
                <a:extLst>
                  <a:ext uri="{63B3BB69-23CF-44E3-9099-C40C66FF867C}">
                    <a14:compatExt spid="_x0000_s6185"/>
                  </a:ext>
                  <a:ext uri="{FF2B5EF4-FFF2-40B4-BE49-F238E27FC236}">
                    <a16:creationId xmlns:a16="http://schemas.microsoft.com/office/drawing/2014/main" id="{00000000-0008-0000-0200-000029180000}"/>
                  </a:ext>
                </a:extLst>
              </xdr:cNvPr>
              <xdr:cNvSpPr/>
            </xdr:nvSpPr>
            <xdr:spPr bwMode="auto">
              <a:xfrm>
                <a:off x="6562725" y="2057400"/>
                <a:ext cx="676275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14</xdr:row>
          <xdr:rowOff>180975</xdr:rowOff>
        </xdr:from>
        <xdr:to>
          <xdr:col>5</xdr:col>
          <xdr:colOff>1914525</xdr:colOff>
          <xdr:row>14</xdr:row>
          <xdr:rowOff>419100</xdr:rowOff>
        </xdr:to>
        <xdr:grpSp>
          <xdr:nvGrpSpPr>
            <xdr:cNvPr id="51" name="Grupo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GrpSpPr/>
          </xdr:nvGrpSpPr>
          <xdr:grpSpPr>
            <a:xfrm>
              <a:off x="5543550" y="4257675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87" name="Option Button 43" hidden="1">
                <a:extLst>
                  <a:ext uri="{63B3BB69-23CF-44E3-9099-C40C66FF867C}">
                    <a14:compatExt spid="_x0000_s6187"/>
                  </a:ext>
                  <a:ext uri="{FF2B5EF4-FFF2-40B4-BE49-F238E27FC236}">
                    <a16:creationId xmlns:a16="http://schemas.microsoft.com/office/drawing/2014/main" id="{00000000-0008-0000-0200-00002B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8" name="Option Button 44" hidden="1">
                <a:extLst>
                  <a:ext uri="{63B3BB69-23CF-44E3-9099-C40C66FF867C}">
                    <a14:compatExt spid="_x0000_s6188"/>
                  </a:ext>
                  <a:ext uri="{FF2B5EF4-FFF2-40B4-BE49-F238E27FC236}">
                    <a16:creationId xmlns:a16="http://schemas.microsoft.com/office/drawing/2014/main" id="{00000000-0008-0000-0200-00002C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9" name="Option Button 45" hidden="1">
                <a:extLst>
                  <a:ext uri="{63B3BB69-23CF-44E3-9099-C40C66FF867C}">
                    <a14:compatExt spid="_x0000_s6189"/>
                  </a:ext>
                  <a:ext uri="{FF2B5EF4-FFF2-40B4-BE49-F238E27FC236}">
                    <a16:creationId xmlns:a16="http://schemas.microsoft.com/office/drawing/2014/main" id="{00000000-0008-0000-0200-00002D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J39"/>
  <sheetViews>
    <sheetView showGridLines="0" showRowColHeaders="0" tabSelected="1" topLeftCell="A4" workbookViewId="0">
      <selection activeCell="B14" sqref="B14:D14"/>
    </sheetView>
  </sheetViews>
  <sheetFormatPr baseColWidth="10" defaultColWidth="11.42578125" defaultRowHeight="14.25" x14ac:dyDescent="0.2"/>
  <cols>
    <col min="1" max="1" width="41.7109375" style="7" customWidth="1"/>
    <col min="2" max="2" width="13.7109375" style="7" bestFit="1" customWidth="1"/>
    <col min="3" max="6" width="11.42578125" style="7"/>
    <col min="7" max="7" width="5.140625" style="7" customWidth="1"/>
    <col min="8" max="8" width="13.5703125" style="7" customWidth="1"/>
    <col min="9" max="16384" width="11.42578125" style="7"/>
  </cols>
  <sheetData>
    <row r="1" spans="1:10" x14ac:dyDescent="0.2">
      <c r="A1" s="30"/>
      <c r="B1" s="30"/>
      <c r="C1" s="30"/>
      <c r="D1" s="30"/>
      <c r="E1" s="30"/>
      <c r="F1" s="30"/>
      <c r="G1" s="30"/>
      <c r="H1" s="30"/>
    </row>
    <row r="3" spans="1:10" x14ac:dyDescent="0.2">
      <c r="A3" s="30"/>
      <c r="B3" s="30"/>
      <c r="C3" s="30"/>
      <c r="D3" s="30"/>
      <c r="E3" s="30"/>
      <c r="F3" s="30"/>
      <c r="G3" s="30"/>
      <c r="H3" s="30"/>
    </row>
    <row r="4" spans="1:10" x14ac:dyDescent="0.2">
      <c r="A4" s="31"/>
      <c r="B4" s="32"/>
      <c r="C4" s="32"/>
      <c r="D4" s="32"/>
      <c r="E4" s="32"/>
      <c r="F4" s="32"/>
      <c r="G4" s="32"/>
      <c r="H4" s="33"/>
    </row>
    <row r="5" spans="1:10" x14ac:dyDescent="0.2">
      <c r="A5" s="30"/>
      <c r="B5" s="30"/>
      <c r="C5" s="30"/>
      <c r="D5" s="30"/>
      <c r="E5" s="30"/>
      <c r="F5" s="30"/>
      <c r="G5" s="30"/>
      <c r="H5" s="30"/>
    </row>
    <row r="6" spans="1:10" x14ac:dyDescent="0.2">
      <c r="A6" s="30"/>
      <c r="B6" s="30"/>
      <c r="C6" s="30"/>
      <c r="D6" s="30"/>
      <c r="E6" s="30"/>
      <c r="F6" s="30"/>
      <c r="G6" s="30"/>
      <c r="H6" s="30"/>
    </row>
    <row r="7" spans="1:10" ht="23.25" x14ac:dyDescent="0.35">
      <c r="A7" s="8" t="s">
        <v>41</v>
      </c>
    </row>
    <row r="9" spans="1:10" ht="18" customHeight="1" x14ac:dyDescent="0.2">
      <c r="A9" s="76" t="s">
        <v>16</v>
      </c>
      <c r="B9" s="76"/>
      <c r="C9" s="76"/>
      <c r="D9" s="76"/>
      <c r="E9" s="76"/>
      <c r="F9" s="76"/>
      <c r="G9" s="76"/>
      <c r="H9" s="76"/>
      <c r="I9" s="76"/>
      <c r="J9" s="76"/>
    </row>
    <row r="10" spans="1:10" ht="27.75" customHeight="1" x14ac:dyDescent="0.2">
      <c r="A10" s="9" t="s">
        <v>2</v>
      </c>
      <c r="B10" s="81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Manual de Compilación</v>
      </c>
      <c r="C10" s="81"/>
      <c r="D10" s="81"/>
      <c r="E10" s="81"/>
      <c r="F10" s="81"/>
      <c r="G10" s="81"/>
      <c r="H10" s="81"/>
      <c r="I10" s="81"/>
      <c r="J10" s="81"/>
    </row>
    <row r="11" spans="1:10" ht="15" customHeight="1" x14ac:dyDescent="0.2">
      <c r="A11" s="9" t="s">
        <v>69</v>
      </c>
      <c r="B11" s="82" t="s">
        <v>86</v>
      </c>
      <c r="C11" s="83"/>
      <c r="D11" s="84"/>
      <c r="E11" s="80" t="s">
        <v>17</v>
      </c>
      <c r="F11" s="80"/>
      <c r="G11" s="80"/>
      <c r="H11" s="82" t="s">
        <v>88</v>
      </c>
      <c r="I11" s="83"/>
      <c r="J11" s="84"/>
    </row>
    <row r="12" spans="1:10" ht="15" customHeight="1" x14ac:dyDescent="0.25">
      <c r="A12" s="10" t="s">
        <v>18</v>
      </c>
      <c r="B12" s="82" t="s">
        <v>87</v>
      </c>
      <c r="C12" s="83"/>
      <c r="D12" s="84"/>
      <c r="E12" s="80" t="s">
        <v>19</v>
      </c>
      <c r="F12" s="80"/>
      <c r="G12" s="80"/>
      <c r="H12" s="82" t="s">
        <v>83</v>
      </c>
      <c r="I12" s="83"/>
      <c r="J12" s="84"/>
    </row>
    <row r="13" spans="1:10" ht="30" customHeight="1" x14ac:dyDescent="0.25">
      <c r="A13" s="11" t="s">
        <v>20</v>
      </c>
      <c r="B13" s="79">
        <v>43609</v>
      </c>
      <c r="C13" s="110"/>
      <c r="D13" s="111"/>
      <c r="E13" s="80" t="s">
        <v>21</v>
      </c>
      <c r="F13" s="80"/>
      <c r="G13" s="80"/>
      <c r="H13" s="112">
        <v>43609</v>
      </c>
      <c r="I13" s="110"/>
      <c r="J13" s="111"/>
    </row>
    <row r="14" spans="1:10" ht="15" customHeight="1" x14ac:dyDescent="0.25">
      <c r="A14" s="10" t="s">
        <v>36</v>
      </c>
      <c r="B14" s="82"/>
      <c r="C14" s="83"/>
      <c r="D14" s="84"/>
      <c r="E14" s="80" t="s">
        <v>22</v>
      </c>
      <c r="F14" s="80"/>
      <c r="G14" s="80"/>
      <c r="H14" s="112"/>
      <c r="I14" s="110"/>
      <c r="J14" s="111"/>
    </row>
    <row r="15" spans="1:10" ht="15" customHeight="1" x14ac:dyDescent="0.25">
      <c r="A15" s="10" t="s">
        <v>23</v>
      </c>
      <c r="B15" s="112">
        <v>43507</v>
      </c>
      <c r="C15" s="110"/>
      <c r="D15" s="111"/>
      <c r="E15" s="80" t="s">
        <v>24</v>
      </c>
      <c r="F15" s="80"/>
      <c r="G15" s="80"/>
      <c r="H15" s="112">
        <v>43676</v>
      </c>
      <c r="I15" s="110"/>
      <c r="J15" s="111"/>
    </row>
    <row r="16" spans="1:10" ht="15" customHeight="1" x14ac:dyDescent="0.2">
      <c r="A16" s="27" t="s">
        <v>1</v>
      </c>
      <c r="B16" s="113">
        <v>1</v>
      </c>
      <c r="C16" s="114"/>
      <c r="D16" s="115"/>
      <c r="E16" s="80" t="s">
        <v>25</v>
      </c>
      <c r="F16" s="80"/>
      <c r="G16" s="80"/>
      <c r="H16" s="82" t="s">
        <v>84</v>
      </c>
      <c r="I16" s="83"/>
      <c r="J16" s="84"/>
    </row>
    <row r="17" spans="1:10" ht="15" x14ac:dyDescent="0.25">
      <c r="A17" s="28" t="s">
        <v>37</v>
      </c>
      <c r="B17" s="78" t="s">
        <v>3</v>
      </c>
      <c r="C17" s="78"/>
      <c r="D17" s="78"/>
      <c r="E17" s="78"/>
      <c r="F17" s="78"/>
      <c r="G17" s="78"/>
      <c r="H17" s="12"/>
      <c r="I17" s="13"/>
      <c r="J17" s="13"/>
    </row>
    <row r="18" spans="1:10" x14ac:dyDescent="0.2">
      <c r="A18" s="70"/>
      <c r="B18" s="71"/>
      <c r="C18" s="71"/>
      <c r="D18" s="71"/>
      <c r="E18" s="71"/>
      <c r="F18" s="71"/>
      <c r="G18" s="71"/>
      <c r="H18" s="12"/>
      <c r="I18" s="13"/>
      <c r="J18" s="13"/>
    </row>
    <row r="19" spans="1:10" x14ac:dyDescent="0.2">
      <c r="A19" s="70"/>
      <c r="B19" s="71"/>
      <c r="C19" s="71"/>
      <c r="D19" s="71"/>
      <c r="E19" s="71"/>
      <c r="F19" s="71"/>
      <c r="G19" s="71"/>
      <c r="H19" s="12"/>
      <c r="I19" s="13"/>
      <c r="J19" s="13"/>
    </row>
    <row r="20" spans="1:10" x14ac:dyDescent="0.2">
      <c r="A20" s="70"/>
      <c r="B20" s="71"/>
      <c r="C20" s="71"/>
      <c r="D20" s="71"/>
      <c r="E20" s="71"/>
      <c r="F20" s="71"/>
      <c r="G20" s="71"/>
      <c r="H20" s="12"/>
      <c r="I20" s="13"/>
      <c r="J20" s="13"/>
    </row>
    <row r="21" spans="1:10" ht="79.5" customHeight="1" x14ac:dyDescent="0.2">
      <c r="A21" s="72" t="s">
        <v>26</v>
      </c>
      <c r="B21" s="73"/>
      <c r="C21" s="73"/>
      <c r="D21" s="73"/>
      <c r="E21" s="73"/>
      <c r="F21" s="73"/>
      <c r="G21" s="74"/>
      <c r="H21" s="13"/>
      <c r="I21" s="13"/>
      <c r="J21" s="13"/>
    </row>
    <row r="22" spans="1:10" ht="15" customHeight="1" x14ac:dyDescent="0.25">
      <c r="A22" s="14" t="s">
        <v>27</v>
      </c>
      <c r="B22" s="15">
        <f>'Criterios de Cumplimiento'!C20</f>
        <v>1</v>
      </c>
      <c r="C22" s="16"/>
      <c r="D22" s="16"/>
      <c r="F22" s="75"/>
      <c r="G22" s="75"/>
      <c r="H22" s="75"/>
      <c r="I22" s="77"/>
      <c r="J22" s="77"/>
    </row>
    <row r="23" spans="1:10" ht="15" x14ac:dyDescent="0.25">
      <c r="A23" s="17" t="s">
        <v>82</v>
      </c>
      <c r="B23" s="18">
        <f>Lista_Verificación!L37</f>
        <v>24</v>
      </c>
      <c r="C23" s="19" t="s">
        <v>28</v>
      </c>
      <c r="D23" s="18">
        <f>Lista_Verificación!J37</f>
        <v>24</v>
      </c>
      <c r="E23" s="57">
        <f>Lista_Verificación!I37*100</f>
        <v>100</v>
      </c>
      <c r="F23" s="75"/>
      <c r="G23" s="75"/>
      <c r="H23" s="75"/>
      <c r="I23" s="77"/>
      <c r="J23" s="77"/>
    </row>
    <row r="24" spans="1:10" ht="20.25" customHeight="1" x14ac:dyDescent="0.2">
      <c r="A24" s="76" t="s">
        <v>29</v>
      </c>
      <c r="B24" s="76"/>
      <c r="C24" s="76"/>
      <c r="D24" s="76"/>
      <c r="E24" s="76"/>
      <c r="F24" s="76"/>
      <c r="G24" s="76"/>
      <c r="H24" s="76"/>
      <c r="I24" s="76"/>
      <c r="J24" s="76"/>
    </row>
    <row r="25" spans="1:10" ht="30" customHeight="1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33" customHeight="1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</row>
    <row r="27" spans="1:10" ht="30" customHeight="1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32.25" customHeight="1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</row>
    <row r="29" spans="1:10" ht="28.5" customHeight="1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0" ht="14.25" customHeight="1" x14ac:dyDescent="0.2">
      <c r="A30" s="63" t="s">
        <v>30</v>
      </c>
      <c r="B30" s="64"/>
      <c r="C30" s="64"/>
      <c r="D30" s="64"/>
      <c r="E30" s="64"/>
      <c r="F30" s="64"/>
      <c r="G30" s="64"/>
      <c r="H30" s="64"/>
      <c r="I30" s="64"/>
      <c r="J30" s="65"/>
    </row>
    <row r="31" spans="1:10" x14ac:dyDescent="0.2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ht="15" thickBot="1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8"/>
    </row>
    <row r="33" spans="1:8" ht="15" thickTop="1" x14ac:dyDescent="0.2">
      <c r="A33" s="69"/>
      <c r="B33" s="61"/>
      <c r="C33" s="61"/>
      <c r="D33" s="61"/>
      <c r="E33" s="61"/>
      <c r="F33" s="61"/>
      <c r="G33" s="61"/>
      <c r="H33" s="61"/>
    </row>
    <row r="34" spans="1:8" x14ac:dyDescent="0.2">
      <c r="A34" s="69"/>
      <c r="B34" s="61"/>
      <c r="C34" s="61"/>
      <c r="D34" s="61"/>
      <c r="E34" s="61"/>
      <c r="F34" s="61"/>
      <c r="G34" s="61"/>
      <c r="H34" s="61"/>
    </row>
    <row r="35" spans="1:8" x14ac:dyDescent="0.2">
      <c r="A35" s="30"/>
      <c r="B35" s="61"/>
      <c r="C35" s="61"/>
      <c r="D35" s="61"/>
      <c r="E35" s="61"/>
      <c r="F35" s="61"/>
      <c r="G35" s="61"/>
      <c r="H35" s="61"/>
    </row>
    <row r="36" spans="1:8" x14ac:dyDescent="0.2">
      <c r="A36" s="30"/>
      <c r="B36" s="61"/>
      <c r="C36" s="61"/>
      <c r="D36" s="61"/>
      <c r="E36" s="61"/>
      <c r="F36" s="61"/>
      <c r="G36" s="61"/>
      <c r="H36" s="61"/>
    </row>
    <row r="37" spans="1:8" x14ac:dyDescent="0.2">
      <c r="A37" s="30"/>
      <c r="B37" s="61"/>
      <c r="C37" s="61"/>
      <c r="D37" s="61"/>
      <c r="E37" s="61"/>
      <c r="F37" s="61"/>
      <c r="G37" s="61"/>
      <c r="H37" s="61"/>
    </row>
    <row r="38" spans="1:8" x14ac:dyDescent="0.2">
      <c r="A38" s="30"/>
      <c r="B38" s="61"/>
      <c r="C38" s="61"/>
      <c r="D38" s="61"/>
      <c r="E38" s="61"/>
      <c r="F38" s="61"/>
      <c r="G38" s="61"/>
      <c r="H38" s="61"/>
    </row>
    <row r="39" spans="1:8" x14ac:dyDescent="0.2">
      <c r="A39" s="30"/>
      <c r="B39" s="61"/>
      <c r="C39" s="61"/>
      <c r="D39" s="61"/>
      <c r="E39" s="61"/>
      <c r="F39" s="61"/>
      <c r="G39" s="61"/>
      <c r="H39" s="61"/>
    </row>
  </sheetData>
  <sheetProtection sheet="1" objects="1" scenarios="1"/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E23">
    <cfRule type="cellIs" dxfId="29" priority="5" operator="greaterThanOrEqual">
      <formula>90%</formula>
    </cfRule>
    <cfRule type="cellIs" dxfId="28" priority="6" operator="greaterThanOrEqual">
      <formula>80%</formula>
    </cfRule>
    <cfRule type="cellIs" dxfId="27" priority="7" operator="lessThan">
      <formula>80%</formula>
    </cfRule>
  </conditionalFormatting>
  <conditionalFormatting sqref="B22">
    <cfRule type="cellIs" dxfId="26" priority="2" operator="greaterThanOrEqual">
      <formula>0.9</formula>
    </cfRule>
    <cfRule type="cellIs" dxfId="25" priority="3" operator="greaterThanOrEqual">
      <formula>0.8</formula>
    </cfRule>
    <cfRule type="cellIs" dxfId="24" priority="4" operator="lessThan">
      <formula>0.8</formula>
    </cfRule>
  </conditionalFormatting>
  <dataValidations count="1">
    <dataValidation type="list" allowBlank="1" showInputMessage="1" showErrorMessage="1" sqref="H16:J16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L22"/>
  <sheetViews>
    <sheetView showGridLines="0" showRowColHeaders="0" zoomScaleNormal="100" workbookViewId="0">
      <selection activeCell="K10" sqref="K10"/>
    </sheetView>
  </sheetViews>
  <sheetFormatPr baseColWidth="10" defaultRowHeight="14.25" x14ac:dyDescent="0.2"/>
  <cols>
    <col min="1" max="8" width="11.42578125" style="7"/>
    <col min="9" max="9" width="1.7109375" style="7" customWidth="1"/>
    <col min="10" max="16384" width="11.42578125" style="7"/>
  </cols>
  <sheetData>
    <row r="7" spans="1:11" ht="23.25" x14ac:dyDescent="0.2">
      <c r="A7" s="86" t="s">
        <v>31</v>
      </c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44.25" customHeight="1" x14ac:dyDescent="0.2">
      <c r="A8" s="86" t="str">
        <f>Carátula!A7</f>
        <v>Manual de Compilación</v>
      </c>
      <c r="B8" s="87"/>
      <c r="C8" s="87"/>
      <c r="D8" s="87"/>
      <c r="E8" s="87"/>
      <c r="F8" s="87"/>
      <c r="G8" s="87"/>
      <c r="H8" s="87"/>
      <c r="I8" s="87"/>
      <c r="J8" s="87"/>
      <c r="K8" s="87"/>
    </row>
    <row r="10" spans="1:11" ht="23.25" x14ac:dyDescent="0.35">
      <c r="A10" s="88" t="s">
        <v>0</v>
      </c>
      <c r="B10" s="88"/>
      <c r="C10" s="88"/>
      <c r="D10" s="88"/>
      <c r="E10" s="88"/>
      <c r="F10" s="88"/>
      <c r="G10" s="88"/>
      <c r="H10" s="88"/>
      <c r="I10" s="88"/>
    </row>
    <row r="12" spans="1:11" ht="20.25" x14ac:dyDescent="0.2">
      <c r="A12" s="89" t="s">
        <v>32</v>
      </c>
      <c r="B12" s="89"/>
      <c r="C12" s="89"/>
      <c r="D12" s="89"/>
      <c r="E12" s="89"/>
      <c r="F12" s="89"/>
      <c r="G12" s="89"/>
      <c r="H12" s="89"/>
    </row>
    <row r="13" spans="1:11" ht="36" customHeight="1" x14ac:dyDescent="0.2">
      <c r="A13" s="85" t="s">
        <v>40</v>
      </c>
      <c r="B13" s="85"/>
      <c r="C13" s="85"/>
      <c r="D13" s="85"/>
      <c r="E13" s="85"/>
      <c r="F13" s="85"/>
      <c r="G13" s="85"/>
      <c r="H13" s="85"/>
    </row>
    <row r="14" spans="1:11" ht="36" customHeight="1" x14ac:dyDescent="0.2">
      <c r="A14" s="85" t="s">
        <v>70</v>
      </c>
      <c r="B14" s="85"/>
      <c r="C14" s="85"/>
      <c r="D14" s="85"/>
      <c r="E14" s="85"/>
      <c r="F14" s="85"/>
      <c r="G14" s="85"/>
      <c r="H14" s="85"/>
    </row>
    <row r="15" spans="1:11" ht="36" customHeight="1" x14ac:dyDescent="0.2">
      <c r="A15" s="85" t="s">
        <v>71</v>
      </c>
      <c r="B15" s="85"/>
      <c r="C15" s="85"/>
      <c r="D15" s="85"/>
      <c r="E15" s="85"/>
      <c r="F15" s="85"/>
      <c r="G15" s="85"/>
      <c r="H15" s="85"/>
    </row>
    <row r="17" spans="1:12" ht="20.25" x14ac:dyDescent="0.3">
      <c r="A17" s="89" t="s">
        <v>14</v>
      </c>
      <c r="B17" s="89"/>
      <c r="C17" s="89"/>
      <c r="D17" s="89"/>
      <c r="E17" s="89"/>
      <c r="F17" s="89"/>
      <c r="G17" s="89"/>
      <c r="H17" s="89"/>
      <c r="I17" s="20"/>
      <c r="J17" s="20"/>
      <c r="K17" s="20"/>
      <c r="L17" s="20"/>
    </row>
    <row r="18" spans="1:12" ht="30" customHeight="1" x14ac:dyDescent="0.2">
      <c r="A18" s="85" t="s">
        <v>73</v>
      </c>
      <c r="B18" s="85"/>
      <c r="C18" s="85"/>
      <c r="D18" s="85"/>
      <c r="E18" s="85"/>
      <c r="F18" s="85"/>
      <c r="G18" s="85"/>
      <c r="H18" s="85"/>
    </row>
    <row r="19" spans="1:12" ht="16.5" customHeight="1" x14ac:dyDescent="0.2">
      <c r="A19" s="85" t="s">
        <v>80</v>
      </c>
      <c r="B19" s="85"/>
      <c r="C19" s="85"/>
      <c r="D19" s="85"/>
      <c r="E19" s="85"/>
      <c r="F19" s="85"/>
      <c r="G19" s="85"/>
      <c r="H19" s="85"/>
    </row>
    <row r="20" spans="1:12" ht="32.25" customHeight="1" x14ac:dyDescent="0.2">
      <c r="A20" s="85" t="s">
        <v>72</v>
      </c>
      <c r="B20" s="85"/>
      <c r="C20" s="85"/>
      <c r="D20" s="85"/>
      <c r="E20" s="85"/>
      <c r="F20" s="85"/>
      <c r="G20" s="85"/>
      <c r="H20" s="85"/>
    </row>
    <row r="21" spans="1:12" ht="63.75" customHeight="1" x14ac:dyDescent="0.2">
      <c r="A21" s="85" t="s">
        <v>79</v>
      </c>
      <c r="B21" s="85"/>
      <c r="C21" s="85"/>
      <c r="D21" s="85"/>
      <c r="E21" s="85"/>
      <c r="F21" s="85"/>
      <c r="G21" s="85"/>
      <c r="H21" s="85"/>
    </row>
    <row r="22" spans="1:12" ht="50.25" customHeight="1" x14ac:dyDescent="0.2">
      <c r="A22" s="85" t="s">
        <v>67</v>
      </c>
      <c r="B22" s="85"/>
      <c r="C22" s="85"/>
      <c r="D22" s="85"/>
      <c r="E22" s="85"/>
      <c r="F22" s="85"/>
      <c r="G22" s="85"/>
      <c r="H22" s="85"/>
    </row>
  </sheetData>
  <sheetProtection sheet="1" objects="1" scenario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6:N20"/>
  <sheetViews>
    <sheetView showGridLines="0" showRowColHeaders="0" zoomScaleNormal="100" workbookViewId="0"/>
  </sheetViews>
  <sheetFormatPr baseColWidth="10" defaultRowHeight="14.25" x14ac:dyDescent="0.2"/>
  <cols>
    <col min="1" max="1" width="14.42578125" style="7" customWidth="1"/>
    <col min="2" max="2" width="16.85546875" style="7" customWidth="1"/>
    <col min="3" max="3" width="15.5703125" style="7" customWidth="1"/>
    <col min="4" max="4" width="16.42578125" style="7" customWidth="1"/>
    <col min="5" max="5" width="17" style="7" customWidth="1"/>
    <col min="6" max="6" width="30.42578125" style="7" customWidth="1"/>
    <col min="7" max="7" width="24.85546875" style="7" customWidth="1"/>
    <col min="8" max="8" width="30.28515625" style="7" customWidth="1"/>
    <col min="9" max="9" width="11.42578125" style="7" customWidth="1"/>
    <col min="10" max="10" width="0" style="7" hidden="1" customWidth="1"/>
    <col min="11" max="11" width="5" style="7" hidden="1" customWidth="1"/>
    <col min="12" max="12" width="4.5703125" style="7" hidden="1" customWidth="1"/>
    <col min="13" max="13" width="5.28515625" style="7" hidden="1" customWidth="1"/>
    <col min="14" max="14" width="6" style="7" hidden="1" customWidth="1"/>
    <col min="15" max="15" width="5.85546875" style="7" customWidth="1"/>
    <col min="16" max="16384" width="11.42578125" style="7"/>
  </cols>
  <sheetData>
    <row r="6" spans="1:14" ht="9" customHeight="1" x14ac:dyDescent="0.2"/>
    <row r="7" spans="1:14" ht="20.25" x14ac:dyDescent="0.3">
      <c r="A7" s="89" t="s">
        <v>12</v>
      </c>
      <c r="B7" s="89"/>
      <c r="C7" s="89"/>
      <c r="D7" s="89"/>
      <c r="E7" s="89"/>
      <c r="F7" s="89"/>
      <c r="G7" s="89"/>
      <c r="H7" s="89"/>
      <c r="I7" s="89"/>
      <c r="J7" s="21"/>
      <c r="K7" s="21"/>
      <c r="L7" s="21"/>
    </row>
    <row r="8" spans="1:14" ht="15" customHeight="1" x14ac:dyDescent="0.2">
      <c r="A8" s="85" t="s">
        <v>68</v>
      </c>
      <c r="B8" s="85"/>
      <c r="C8" s="85"/>
      <c r="D8" s="85"/>
      <c r="E8" s="85"/>
      <c r="F8" s="85"/>
      <c r="G8" s="85"/>
      <c r="H8" s="85"/>
      <c r="I8" s="85"/>
    </row>
    <row r="9" spans="1:14" ht="9.75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34"/>
    </row>
    <row r="10" spans="1:14" ht="18.75" customHeight="1" x14ac:dyDescent="0.2">
      <c r="A10" s="58" t="s">
        <v>4</v>
      </c>
      <c r="B10" s="93" t="s">
        <v>33</v>
      </c>
      <c r="C10" s="93"/>
      <c r="D10" s="93"/>
      <c r="E10" s="93"/>
      <c r="F10" s="58" t="s">
        <v>6</v>
      </c>
      <c r="G10" s="94" t="s">
        <v>7</v>
      </c>
      <c r="H10" s="95"/>
      <c r="I10" s="96"/>
      <c r="J10" s="22"/>
    </row>
    <row r="11" spans="1:14" ht="44.25" customHeight="1" x14ac:dyDescent="0.2">
      <c r="A11" s="35">
        <v>1</v>
      </c>
      <c r="B11" s="90" t="s">
        <v>42</v>
      </c>
      <c r="C11" s="90"/>
      <c r="D11" s="90"/>
      <c r="E11" s="90"/>
      <c r="F11" s="35"/>
      <c r="G11" s="62"/>
      <c r="H11" s="62"/>
      <c r="I11" s="62"/>
      <c r="J11" s="59"/>
      <c r="K11" s="59"/>
      <c r="L11" s="59"/>
      <c r="M11" s="59">
        <v>1</v>
      </c>
      <c r="N11" s="59">
        <f t="shared" ref="N11:N18" si="0">IF(M11=1,1,IF(M11=2,0,""))</f>
        <v>1</v>
      </c>
    </row>
    <row r="12" spans="1:14" ht="44.25" customHeight="1" x14ac:dyDescent="0.2">
      <c r="A12" s="35">
        <v>2</v>
      </c>
      <c r="B12" s="90" t="s">
        <v>43</v>
      </c>
      <c r="C12" s="90"/>
      <c r="D12" s="90"/>
      <c r="E12" s="90"/>
      <c r="F12" s="35"/>
      <c r="G12" s="62"/>
      <c r="H12" s="62"/>
      <c r="I12" s="62"/>
      <c r="J12" s="59"/>
      <c r="K12" s="59"/>
      <c r="L12" s="59"/>
      <c r="M12" s="59">
        <v>1</v>
      </c>
      <c r="N12" s="59">
        <f t="shared" si="0"/>
        <v>1</v>
      </c>
    </row>
    <row r="13" spans="1:14" ht="44.25" customHeight="1" x14ac:dyDescent="0.2">
      <c r="A13" s="35">
        <v>3</v>
      </c>
      <c r="B13" s="90" t="s">
        <v>44</v>
      </c>
      <c r="C13" s="90"/>
      <c r="D13" s="90"/>
      <c r="E13" s="90"/>
      <c r="F13" s="35"/>
      <c r="G13" s="62"/>
      <c r="H13" s="62"/>
      <c r="I13" s="62"/>
      <c r="J13" s="59"/>
      <c r="K13" s="59"/>
      <c r="L13" s="59"/>
      <c r="M13" s="59">
        <v>1</v>
      </c>
      <c r="N13" s="59">
        <f t="shared" si="0"/>
        <v>1</v>
      </c>
    </row>
    <row r="14" spans="1:14" ht="44.25" customHeight="1" x14ac:dyDescent="0.2">
      <c r="A14" s="35">
        <v>4</v>
      </c>
      <c r="B14" s="90" t="s">
        <v>45</v>
      </c>
      <c r="C14" s="90"/>
      <c r="D14" s="90"/>
      <c r="E14" s="90"/>
      <c r="F14" s="35"/>
      <c r="G14" s="62"/>
      <c r="H14" s="62"/>
      <c r="I14" s="62"/>
      <c r="J14" s="59"/>
      <c r="K14" s="59"/>
      <c r="L14" s="59"/>
      <c r="M14" s="59">
        <v>1</v>
      </c>
      <c r="N14" s="59">
        <f t="shared" si="0"/>
        <v>1</v>
      </c>
    </row>
    <row r="15" spans="1:14" ht="44.25" customHeight="1" x14ac:dyDescent="0.2">
      <c r="A15" s="35">
        <v>5</v>
      </c>
      <c r="B15" s="90" t="s">
        <v>81</v>
      </c>
      <c r="C15" s="90"/>
      <c r="D15" s="90"/>
      <c r="E15" s="90"/>
      <c r="F15" s="35"/>
      <c r="G15" s="62"/>
      <c r="H15" s="62"/>
      <c r="I15" s="62"/>
      <c r="J15" s="59"/>
      <c r="K15" s="59"/>
      <c r="L15" s="59"/>
      <c r="M15" s="59">
        <v>1</v>
      </c>
      <c r="N15" s="59">
        <f t="shared" ref="N15" si="1">IF(M15=1,1,IF(M15=2,0,""))</f>
        <v>1</v>
      </c>
    </row>
    <row r="16" spans="1:14" ht="44.25" customHeight="1" x14ac:dyDescent="0.2">
      <c r="A16" s="35">
        <v>6</v>
      </c>
      <c r="B16" s="90" t="s">
        <v>46</v>
      </c>
      <c r="C16" s="90"/>
      <c r="D16" s="90"/>
      <c r="E16" s="90"/>
      <c r="F16" s="35"/>
      <c r="G16" s="62"/>
      <c r="H16" s="62"/>
      <c r="I16" s="62"/>
      <c r="J16" s="59"/>
      <c r="K16" s="59"/>
      <c r="L16" s="59"/>
      <c r="M16" s="59">
        <v>1</v>
      </c>
      <c r="N16" s="59">
        <f t="shared" si="0"/>
        <v>1</v>
      </c>
    </row>
    <row r="17" spans="1:14" ht="44.25" customHeight="1" x14ac:dyDescent="0.2">
      <c r="A17" s="35">
        <v>7</v>
      </c>
      <c r="B17" s="90" t="s">
        <v>47</v>
      </c>
      <c r="C17" s="90"/>
      <c r="D17" s="90"/>
      <c r="E17" s="90"/>
      <c r="F17" s="35"/>
      <c r="G17" s="62"/>
      <c r="H17" s="62"/>
      <c r="I17" s="62"/>
      <c r="J17" s="59"/>
      <c r="K17" s="59"/>
      <c r="L17" s="59"/>
      <c r="M17" s="59">
        <v>1</v>
      </c>
      <c r="N17" s="59">
        <f t="shared" si="0"/>
        <v>1</v>
      </c>
    </row>
    <row r="18" spans="1:14" ht="44.25" customHeight="1" x14ac:dyDescent="0.2">
      <c r="A18" s="35">
        <v>8</v>
      </c>
      <c r="B18" s="90" t="s">
        <v>48</v>
      </c>
      <c r="C18" s="90"/>
      <c r="D18" s="90"/>
      <c r="E18" s="90"/>
      <c r="F18" s="35"/>
      <c r="G18" s="62"/>
      <c r="H18" s="62"/>
      <c r="I18" s="62"/>
      <c r="J18" s="59"/>
      <c r="K18" s="59"/>
      <c r="L18" s="59"/>
      <c r="M18" s="59">
        <v>1</v>
      </c>
      <c r="N18" s="59">
        <f t="shared" si="0"/>
        <v>1</v>
      </c>
    </row>
    <row r="19" spans="1:14" ht="16.5" customHeight="1" x14ac:dyDescent="0.2"/>
    <row r="20" spans="1:14" ht="27.75" customHeight="1" x14ac:dyDescent="0.2">
      <c r="A20" s="91" t="s">
        <v>34</v>
      </c>
      <c r="B20" s="92"/>
      <c r="C20" s="60">
        <f>IFERROR((SUM($N$11:$N$18))/(COUNT($N$11:$N$18)),"-")</f>
        <v>1</v>
      </c>
    </row>
  </sheetData>
  <sheetProtection sheet="1" scenarios="1"/>
  <mergeCells count="21">
    <mergeCell ref="A20:B20"/>
    <mergeCell ref="B18:E18"/>
    <mergeCell ref="G18:I18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B17:E17"/>
    <mergeCell ref="G17:I17"/>
    <mergeCell ref="G13:I13"/>
    <mergeCell ref="B14:E14"/>
    <mergeCell ref="G14:I14"/>
    <mergeCell ref="B16:E16"/>
    <mergeCell ref="G16:I16"/>
    <mergeCell ref="B15:E15"/>
    <mergeCell ref="G15:I15"/>
  </mergeCells>
  <conditionalFormatting sqref="C20">
    <cfRule type="cellIs" dxfId="23" priority="1" operator="greaterThanOrEqual">
      <formula>0.9</formula>
    </cfRule>
    <cfRule type="cellIs" dxfId="22" priority="2" operator="greaterThanOrEqual">
      <formula>0.8</formula>
    </cfRule>
    <cfRule type="cellIs" dxfId="21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Group Box 4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5" name="Option Button 6">
              <controlPr defaultSize="0" autoFill="0" autoLine="0" autoPict="0">
                <anchor moveWithCells="1">
                  <from>
                    <xdr:col>5</xdr:col>
                    <xdr:colOff>161925</xdr:colOff>
                    <xdr:row>17</xdr:row>
                    <xdr:rowOff>190500</xdr:rowOff>
                  </from>
                  <to>
                    <xdr:col>5</xdr:col>
                    <xdr:colOff>466725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6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10</xdr:row>
                    <xdr:rowOff>57150</xdr:rowOff>
                  </from>
                  <to>
                    <xdr:col>5</xdr:col>
                    <xdr:colOff>1981200</xdr:colOff>
                    <xdr:row>10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7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180975</xdr:rowOff>
                  </from>
                  <to>
                    <xdr:col>5</xdr:col>
                    <xdr:colOff>466725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8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11</xdr:row>
                    <xdr:rowOff>180975</xdr:rowOff>
                  </from>
                  <to>
                    <xdr:col>5</xdr:col>
                    <xdr:colOff>466725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9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11</xdr:row>
                    <xdr:rowOff>57150</xdr:rowOff>
                  </from>
                  <to>
                    <xdr:col>5</xdr:col>
                    <xdr:colOff>1981200</xdr:colOff>
                    <xdr:row>11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0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11</xdr:row>
                    <xdr:rowOff>171450</xdr:rowOff>
                  </from>
                  <to>
                    <xdr:col>5</xdr:col>
                    <xdr:colOff>962025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1" name="Option Button 15">
              <controlPr defaultSize="0" autoFill="0" autoLine="0" autoPict="0">
                <anchor>
                  <from>
                    <xdr:col>5</xdr:col>
                    <xdr:colOff>190500</xdr:colOff>
                    <xdr:row>10</xdr:row>
                    <xdr:rowOff>200025</xdr:rowOff>
                  </from>
                  <to>
                    <xdr:col>5</xdr:col>
                    <xdr:colOff>495300</xdr:colOff>
                    <xdr:row>10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2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1971675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3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12</xdr:row>
                    <xdr:rowOff>152400</xdr:rowOff>
                  </from>
                  <to>
                    <xdr:col>5</xdr:col>
                    <xdr:colOff>962025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4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1971675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5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200025</xdr:rowOff>
                  </from>
                  <to>
                    <xdr:col>5</xdr:col>
                    <xdr:colOff>495300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6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7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152400</xdr:rowOff>
                  </from>
                  <to>
                    <xdr:col>5</xdr:col>
                    <xdr:colOff>476250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8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9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171450</xdr:rowOff>
                  </from>
                  <to>
                    <xdr:col>5</xdr:col>
                    <xdr:colOff>495300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0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13</xdr:row>
                    <xdr:rowOff>180975</xdr:rowOff>
                  </from>
                  <to>
                    <xdr:col>5</xdr:col>
                    <xdr:colOff>1019175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1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15</xdr:row>
                    <xdr:rowOff>152400</xdr:rowOff>
                  </from>
                  <to>
                    <xdr:col>5</xdr:col>
                    <xdr:colOff>1038225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2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16</xdr:row>
                    <xdr:rowOff>171450</xdr:rowOff>
                  </from>
                  <to>
                    <xdr:col>5</xdr:col>
                    <xdr:colOff>1066800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3" name="Option Button 27">
              <controlPr defaultSize="0" autoFill="0" autoLine="0" autoPict="0">
                <anchor>
                  <from>
                    <xdr:col>5</xdr:col>
                    <xdr:colOff>771525</xdr:colOff>
                    <xdr:row>17</xdr:row>
                    <xdr:rowOff>180975</xdr:rowOff>
                  </from>
                  <to>
                    <xdr:col>5</xdr:col>
                    <xdr:colOff>1076325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24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10</xdr:row>
                    <xdr:rowOff>219075</xdr:rowOff>
                  </from>
                  <to>
                    <xdr:col>5</xdr:col>
                    <xdr:colOff>1133475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25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11</xdr:row>
                    <xdr:rowOff>180975</xdr:rowOff>
                  </from>
                  <to>
                    <xdr:col>5</xdr:col>
                    <xdr:colOff>1876425</xdr:colOff>
                    <xdr:row>11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26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12</xdr:row>
                    <xdr:rowOff>161925</xdr:rowOff>
                  </from>
                  <to>
                    <xdr:col>5</xdr:col>
                    <xdr:colOff>1895475</xdr:colOff>
                    <xdr:row>12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7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13</xdr:row>
                    <xdr:rowOff>190500</xdr:rowOff>
                  </from>
                  <to>
                    <xdr:col>5</xdr:col>
                    <xdr:colOff>1914525</xdr:colOff>
                    <xdr:row>13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8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15</xdr:row>
                    <xdr:rowOff>190500</xdr:rowOff>
                  </from>
                  <to>
                    <xdr:col>5</xdr:col>
                    <xdr:colOff>1905000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9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16</xdr:row>
                    <xdr:rowOff>180975</xdr:rowOff>
                  </from>
                  <to>
                    <xdr:col>5</xdr:col>
                    <xdr:colOff>1943100</xdr:colOff>
                    <xdr:row>16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30" name="Option Button 40">
              <controlPr defaultSize="0" autoFill="0" autoLine="0" autoPict="0">
                <anchor moveWithCells="1">
                  <from>
                    <xdr:col>5</xdr:col>
                    <xdr:colOff>1219200</xdr:colOff>
                    <xdr:row>17</xdr:row>
                    <xdr:rowOff>190500</xdr:rowOff>
                  </from>
                  <to>
                    <xdr:col>5</xdr:col>
                    <xdr:colOff>1924050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1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10</xdr:row>
                    <xdr:rowOff>228600</xdr:rowOff>
                  </from>
                  <to>
                    <xdr:col>5</xdr:col>
                    <xdr:colOff>1885950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2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33" name="Option Button 43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200025</xdr:rowOff>
                  </from>
                  <to>
                    <xdr:col>5</xdr:col>
                    <xdr:colOff>495300</xdr:colOff>
                    <xdr:row>14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34" name="Option Button 44">
              <controlPr defaultSize="0" autoFill="0" autoLine="0" autoPict="0">
                <anchor>
                  <from>
                    <xdr:col>5</xdr:col>
                    <xdr:colOff>714375</xdr:colOff>
                    <xdr:row>14</xdr:row>
                    <xdr:rowOff>180975</xdr:rowOff>
                  </from>
                  <to>
                    <xdr:col>5</xdr:col>
                    <xdr:colOff>1019175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5" name="Option Button 45">
              <controlPr defaultSize="0" autoFill="0" autoLine="0" autoPict="0">
                <anchor moveWithCells="1">
                  <from>
                    <xdr:col>5</xdr:col>
                    <xdr:colOff>1209675</xdr:colOff>
                    <xdr:row>14</xdr:row>
                    <xdr:rowOff>190500</xdr:rowOff>
                  </from>
                  <to>
                    <xdr:col>5</xdr:col>
                    <xdr:colOff>1914525</xdr:colOff>
                    <xdr:row>14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37"/>
  <sheetViews>
    <sheetView showGridLines="0" showRowColHeaders="0" topLeftCell="A23" zoomScaleNormal="100" workbookViewId="0">
      <selection activeCell="F41" sqref="F41"/>
    </sheetView>
  </sheetViews>
  <sheetFormatPr baseColWidth="10" defaultColWidth="11.42578125" defaultRowHeight="15" x14ac:dyDescent="0.25"/>
  <cols>
    <col min="1" max="1" width="12.140625" style="56" customWidth="1"/>
    <col min="2" max="2" width="7.28515625" style="40" customWidth="1"/>
    <col min="3" max="3" width="13.7109375" style="40" customWidth="1"/>
    <col min="4" max="4" width="15.140625" style="40" customWidth="1"/>
    <col min="5" max="5" width="16.85546875" style="40" customWidth="1"/>
    <col min="6" max="6" width="15.140625" style="40" bestFit="1" customWidth="1"/>
    <col min="7" max="7" width="11.28515625" style="40" customWidth="1"/>
    <col min="8" max="8" width="21.140625" style="40" customWidth="1"/>
    <col min="9" max="9" width="12.85546875" style="40" bestFit="1" customWidth="1"/>
    <col min="10" max="10" width="10.85546875" style="40" hidden="1" customWidth="1"/>
    <col min="11" max="12" width="12.7109375" style="40" hidden="1" customWidth="1"/>
    <col min="13" max="13" width="10.85546875" style="40" hidden="1" customWidth="1"/>
    <col min="14" max="14" width="0" style="40" hidden="1" customWidth="1"/>
    <col min="15" max="16384" width="11.42578125" style="40"/>
  </cols>
  <sheetData>
    <row r="1" spans="1:13" x14ac:dyDescent="0.25">
      <c r="A1" s="36"/>
      <c r="B1" s="37"/>
      <c r="C1" s="37"/>
      <c r="D1" s="37"/>
      <c r="E1" s="38"/>
      <c r="F1" s="37"/>
      <c r="G1" s="38"/>
      <c r="H1" s="37"/>
      <c r="I1" s="39"/>
    </row>
    <row r="2" spans="1:13" x14ac:dyDescent="0.25">
      <c r="A2" s="41"/>
      <c r="B2" s="39"/>
      <c r="C2" s="39"/>
      <c r="D2" s="39"/>
      <c r="E2" s="42"/>
      <c r="F2" s="39"/>
      <c r="G2" s="42"/>
      <c r="H2" s="39"/>
      <c r="I2" s="39"/>
    </row>
    <row r="3" spans="1:13" x14ac:dyDescent="0.25">
      <c r="A3" s="43"/>
      <c r="B3" s="44"/>
      <c r="C3" s="44"/>
      <c r="D3" s="44"/>
      <c r="E3" s="45"/>
      <c r="F3" s="44"/>
      <c r="G3" s="45"/>
      <c r="H3" s="44"/>
      <c r="I3" s="44"/>
    </row>
    <row r="4" spans="1:13" x14ac:dyDescent="0.25">
      <c r="A4" s="46"/>
      <c r="B4" s="47"/>
      <c r="C4" s="47"/>
      <c r="D4" s="47"/>
      <c r="E4" s="48"/>
      <c r="F4" s="47"/>
      <c r="G4" s="48"/>
      <c r="H4" s="47"/>
      <c r="I4" s="47"/>
    </row>
    <row r="5" spans="1:13" x14ac:dyDescent="0.25">
      <c r="A5" s="46"/>
      <c r="B5" s="47"/>
      <c r="C5" s="47"/>
      <c r="D5" s="47"/>
      <c r="E5" s="49"/>
      <c r="F5" s="47"/>
      <c r="G5" s="48"/>
      <c r="H5" s="47"/>
      <c r="I5" s="47"/>
    </row>
    <row r="6" spans="1:13" ht="8.25" customHeight="1" x14ac:dyDescent="0.25">
      <c r="A6" s="46"/>
      <c r="B6" s="47"/>
      <c r="C6" s="47"/>
      <c r="D6" s="47"/>
      <c r="E6" s="48"/>
      <c r="F6" s="47"/>
      <c r="G6" s="48"/>
      <c r="H6" s="47"/>
      <c r="I6" s="47"/>
    </row>
    <row r="7" spans="1:13" ht="5.25" customHeight="1" x14ac:dyDescent="0.25">
      <c r="A7" s="46"/>
      <c r="B7" s="47"/>
      <c r="C7" s="47"/>
      <c r="D7" s="47"/>
      <c r="E7" s="48"/>
      <c r="F7" s="47"/>
      <c r="G7" s="48"/>
      <c r="H7" s="47"/>
      <c r="I7" s="47"/>
    </row>
    <row r="8" spans="1:13" ht="20.25" x14ac:dyDescent="0.3">
      <c r="A8" s="89" t="s">
        <v>12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</row>
    <row r="9" spans="1:13" ht="29.25" customHeight="1" x14ac:dyDescent="0.25">
      <c r="A9" s="109" t="s">
        <v>35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</row>
    <row r="10" spans="1:13" ht="15" customHeight="1" x14ac:dyDescent="0.25">
      <c r="A10" s="25" t="s">
        <v>15</v>
      </c>
      <c r="B10" s="26" t="s">
        <v>49</v>
      </c>
      <c r="C10" s="26" t="str">
        <f>Carátula!A7</f>
        <v>Manual de Compilación</v>
      </c>
      <c r="D10" s="50"/>
      <c r="E10" s="50"/>
      <c r="F10" s="50"/>
      <c r="G10" s="50"/>
      <c r="H10" s="50"/>
      <c r="I10" s="50"/>
      <c r="J10" s="50"/>
      <c r="K10" s="50"/>
      <c r="L10" s="50"/>
      <c r="M10" s="51"/>
    </row>
    <row r="11" spans="1:13" x14ac:dyDescent="0.25">
      <c r="A11" s="29" t="s">
        <v>4</v>
      </c>
      <c r="B11" s="93" t="s">
        <v>5</v>
      </c>
      <c r="C11" s="93"/>
      <c r="D11" s="93"/>
      <c r="E11" s="93"/>
      <c r="F11" s="29" t="s">
        <v>6</v>
      </c>
      <c r="G11" s="93" t="s">
        <v>7</v>
      </c>
      <c r="H11" s="93"/>
      <c r="I11" s="29" t="s">
        <v>8</v>
      </c>
      <c r="J11" s="29" t="s">
        <v>9</v>
      </c>
      <c r="K11" s="29" t="s">
        <v>10</v>
      </c>
      <c r="L11" s="29"/>
      <c r="M11" s="29" t="s">
        <v>11</v>
      </c>
    </row>
    <row r="12" spans="1:13" ht="32.25" customHeight="1" x14ac:dyDescent="0.25">
      <c r="A12" s="1">
        <v>1</v>
      </c>
      <c r="B12" s="106" t="s">
        <v>50</v>
      </c>
      <c r="C12" s="106"/>
      <c r="D12" s="106"/>
      <c r="E12" s="106"/>
      <c r="F12" s="2" t="s">
        <v>85</v>
      </c>
      <c r="G12" s="98"/>
      <c r="H12" s="98"/>
      <c r="I12" s="23">
        <f>IF(F12="SI",3,IF(F12="NO",2,1))</f>
        <v>3</v>
      </c>
      <c r="J12" s="52">
        <f>IF(F12="NO APLICA",0,1)</f>
        <v>1</v>
      </c>
      <c r="K12" s="52">
        <f t="shared" ref="K12" si="0">J12*I12</f>
        <v>3</v>
      </c>
      <c r="L12" s="52">
        <f>IF(F12="SI",1,IF(F12="NO",0,0))</f>
        <v>1</v>
      </c>
      <c r="M12" s="3">
        <f>IF(F12="No","3 - Nulo",0)</f>
        <v>0</v>
      </c>
    </row>
    <row r="13" spans="1:13" ht="27" customHeight="1" x14ac:dyDescent="0.25">
      <c r="A13" s="1">
        <v>2</v>
      </c>
      <c r="B13" s="106" t="s">
        <v>51</v>
      </c>
      <c r="C13" s="106"/>
      <c r="D13" s="106"/>
      <c r="E13" s="106"/>
      <c r="F13" s="2" t="s">
        <v>85</v>
      </c>
      <c r="G13" s="98"/>
      <c r="H13" s="98"/>
      <c r="I13" s="23">
        <f t="shared" ref="I13:I36" si="1">IF(F13="SI",3,IF(F13="NO",2,1))</f>
        <v>3</v>
      </c>
      <c r="J13" s="52">
        <f t="shared" ref="J13:J16" si="2">IF(F13="NO APLICA",0,1)</f>
        <v>1</v>
      </c>
      <c r="K13" s="52">
        <f t="shared" ref="K13:K16" si="3">J13*I13</f>
        <v>3</v>
      </c>
      <c r="L13" s="52">
        <f t="shared" ref="L13:L16" si="4">IF(F13="SI",1,IF(F13="NO",0,0))</f>
        <v>1</v>
      </c>
      <c r="M13" s="3">
        <f>IF(F13="No","3 - Nulo",0)</f>
        <v>0</v>
      </c>
    </row>
    <row r="14" spans="1:13" x14ac:dyDescent="0.25">
      <c r="A14" s="1">
        <v>3</v>
      </c>
      <c r="B14" s="106" t="s">
        <v>74</v>
      </c>
      <c r="C14" s="106"/>
      <c r="D14" s="106"/>
      <c r="E14" s="106"/>
      <c r="F14" s="2" t="s">
        <v>85</v>
      </c>
      <c r="G14" s="98"/>
      <c r="H14" s="98"/>
      <c r="I14" s="23">
        <f t="shared" si="1"/>
        <v>3</v>
      </c>
      <c r="J14" s="52">
        <f t="shared" si="2"/>
        <v>1</v>
      </c>
      <c r="K14" s="52">
        <f t="shared" si="3"/>
        <v>3</v>
      </c>
      <c r="L14" s="52">
        <f t="shared" si="4"/>
        <v>1</v>
      </c>
      <c r="M14" s="3">
        <f t="shared" ref="M14:M16" si="5">IF(F14="No","3 - Nulo",0)</f>
        <v>0</v>
      </c>
    </row>
    <row r="15" spans="1:13" ht="18.75" customHeight="1" x14ac:dyDescent="0.25">
      <c r="A15" s="1">
        <v>4</v>
      </c>
      <c r="B15" s="106" t="s">
        <v>52</v>
      </c>
      <c r="C15" s="106"/>
      <c r="D15" s="106"/>
      <c r="E15" s="106"/>
      <c r="F15" s="2" t="s">
        <v>85</v>
      </c>
      <c r="G15" s="98"/>
      <c r="H15" s="98"/>
      <c r="I15" s="23">
        <f t="shared" si="1"/>
        <v>3</v>
      </c>
      <c r="J15" s="52">
        <f t="shared" si="2"/>
        <v>1</v>
      </c>
      <c r="K15" s="52">
        <f t="shared" si="3"/>
        <v>3</v>
      </c>
      <c r="L15" s="52">
        <f t="shared" si="4"/>
        <v>1</v>
      </c>
      <c r="M15" s="3">
        <f t="shared" si="5"/>
        <v>0</v>
      </c>
    </row>
    <row r="16" spans="1:13" ht="45.75" customHeight="1" x14ac:dyDescent="0.25">
      <c r="A16" s="4">
        <v>6</v>
      </c>
      <c r="B16" s="100" t="s">
        <v>13</v>
      </c>
      <c r="C16" s="100"/>
      <c r="D16" s="100"/>
      <c r="E16" s="100"/>
      <c r="F16" s="2" t="s">
        <v>85</v>
      </c>
      <c r="G16" s="105"/>
      <c r="H16" s="105"/>
      <c r="I16" s="23">
        <f t="shared" si="1"/>
        <v>3</v>
      </c>
      <c r="J16" s="52">
        <f t="shared" si="2"/>
        <v>1</v>
      </c>
      <c r="K16" s="52">
        <f t="shared" si="3"/>
        <v>3</v>
      </c>
      <c r="L16" s="52">
        <f t="shared" si="4"/>
        <v>1</v>
      </c>
      <c r="M16" s="3">
        <f t="shared" si="5"/>
        <v>0</v>
      </c>
    </row>
    <row r="17" spans="1:13" s="7" customFormat="1" ht="29.25" customHeight="1" x14ac:dyDescent="0.2">
      <c r="A17" s="4">
        <v>5</v>
      </c>
      <c r="B17" s="100" t="s">
        <v>38</v>
      </c>
      <c r="C17" s="100"/>
      <c r="D17" s="100"/>
      <c r="E17" s="100"/>
      <c r="F17" s="2">
        <v>0</v>
      </c>
      <c r="G17" s="101"/>
      <c r="H17" s="101"/>
      <c r="I17" s="23">
        <f>IF(AND(F17&gt;-1,F17&lt;6),3,IF(AND(F17&gt;5,F17&lt;11),2,1))</f>
        <v>3</v>
      </c>
      <c r="J17" s="53">
        <v>1</v>
      </c>
      <c r="K17" s="53">
        <f>IF((F17&lt;=5),1,IF(AND(F17&gt;5,F17&lt;=10),0.5,IF((F17&gt;10),0,0)))</f>
        <v>1</v>
      </c>
      <c r="L17" s="53">
        <f>IF((F17&lt;=5),1,IF(AND(F17&gt;5,F17&lt;=10),0.5,IF((F17&gt;10),0,0)))</f>
        <v>1</v>
      </c>
      <c r="M17" s="3"/>
    </row>
    <row r="18" spans="1:13" x14ac:dyDescent="0.25">
      <c r="A18" s="6" t="str">
        <f>A10</f>
        <v xml:space="preserve">Documento </v>
      </c>
      <c r="B18" s="50" t="str">
        <f>B10</f>
        <v>MAC</v>
      </c>
      <c r="C18" s="54" t="str">
        <f>C10</f>
        <v>Manual de Compilación</v>
      </c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3" ht="30" customHeight="1" x14ac:dyDescent="0.25">
      <c r="A19" s="1">
        <v>7</v>
      </c>
      <c r="B19" s="97" t="s">
        <v>53</v>
      </c>
      <c r="C19" s="97"/>
      <c r="D19" s="97"/>
      <c r="E19" s="97"/>
      <c r="F19" s="2" t="s">
        <v>85</v>
      </c>
      <c r="G19" s="98"/>
      <c r="H19" s="98"/>
      <c r="I19" s="23">
        <f t="shared" si="1"/>
        <v>3</v>
      </c>
      <c r="J19" s="52">
        <f t="shared" ref="J19:J36" si="6">IF(F19="NO APLICA",0,1)</f>
        <v>1</v>
      </c>
      <c r="K19" s="52">
        <f t="shared" ref="K19:K37" si="7">J19*I19</f>
        <v>3</v>
      </c>
      <c r="L19" s="52">
        <f t="shared" ref="L19:L36" si="8">IF(F19="SI",1,IF(F19="NO",0,0))</f>
        <v>1</v>
      </c>
      <c r="M19" s="3">
        <f>IF(F19="No","3 - Nulo",0)</f>
        <v>0</v>
      </c>
    </row>
    <row r="20" spans="1:13" ht="30" customHeight="1" x14ac:dyDescent="0.25">
      <c r="A20" s="5">
        <v>8</v>
      </c>
      <c r="B20" s="99" t="s">
        <v>75</v>
      </c>
      <c r="C20" s="106"/>
      <c r="D20" s="106"/>
      <c r="E20" s="106"/>
      <c r="F20" s="2" t="s">
        <v>85</v>
      </c>
      <c r="G20" s="107"/>
      <c r="H20" s="107"/>
      <c r="I20" s="23">
        <f t="shared" si="1"/>
        <v>3</v>
      </c>
      <c r="J20" s="52">
        <f t="shared" si="6"/>
        <v>1</v>
      </c>
      <c r="K20" s="52">
        <f t="shared" si="7"/>
        <v>3</v>
      </c>
      <c r="L20" s="52">
        <f t="shared" si="8"/>
        <v>1</v>
      </c>
      <c r="M20" s="3">
        <f>IF(F20="No","3 - Nulo",0)</f>
        <v>0</v>
      </c>
    </row>
    <row r="21" spans="1:13" ht="30.75" customHeight="1" x14ac:dyDescent="0.25">
      <c r="A21" s="1">
        <v>9</v>
      </c>
      <c r="B21" s="97" t="s">
        <v>76</v>
      </c>
      <c r="C21" s="97"/>
      <c r="D21" s="97"/>
      <c r="E21" s="97"/>
      <c r="F21" s="2" t="s">
        <v>85</v>
      </c>
      <c r="G21" s="98"/>
      <c r="H21" s="98"/>
      <c r="I21" s="23">
        <f t="shared" si="1"/>
        <v>3</v>
      </c>
      <c r="J21" s="52">
        <f t="shared" si="6"/>
        <v>1</v>
      </c>
      <c r="K21" s="52">
        <f t="shared" si="7"/>
        <v>3</v>
      </c>
      <c r="L21" s="52">
        <f t="shared" si="8"/>
        <v>1</v>
      </c>
      <c r="M21" s="3">
        <f t="shared" ref="M21" si="9">IF(F21="No","3 - Nulo",0)</f>
        <v>0</v>
      </c>
    </row>
    <row r="22" spans="1:13" ht="33" customHeight="1" x14ac:dyDescent="0.25">
      <c r="A22" s="5">
        <v>10</v>
      </c>
      <c r="B22" s="99" t="s">
        <v>54</v>
      </c>
      <c r="C22" s="106"/>
      <c r="D22" s="106"/>
      <c r="E22" s="106"/>
      <c r="F22" s="2" t="s">
        <v>85</v>
      </c>
      <c r="G22" s="98"/>
      <c r="H22" s="98"/>
      <c r="I22" s="23">
        <f t="shared" si="1"/>
        <v>3</v>
      </c>
      <c r="J22" s="52">
        <f t="shared" si="6"/>
        <v>1</v>
      </c>
      <c r="K22" s="52">
        <f t="shared" si="7"/>
        <v>3</v>
      </c>
      <c r="L22" s="52">
        <f t="shared" si="8"/>
        <v>1</v>
      </c>
      <c r="M22" s="3">
        <f t="shared" ref="M22:M36" si="10">IF(F22="No","3 - Nulo",0)</f>
        <v>0</v>
      </c>
    </row>
    <row r="23" spans="1:13" ht="47.25" customHeight="1" x14ac:dyDescent="0.25">
      <c r="A23" s="1">
        <v>11</v>
      </c>
      <c r="B23" s="99" t="s">
        <v>55</v>
      </c>
      <c r="C23" s="106"/>
      <c r="D23" s="106"/>
      <c r="E23" s="106"/>
      <c r="F23" s="2" t="s">
        <v>85</v>
      </c>
      <c r="G23" s="98"/>
      <c r="H23" s="98"/>
      <c r="I23" s="23">
        <f t="shared" si="1"/>
        <v>3</v>
      </c>
      <c r="J23" s="52">
        <f t="shared" si="6"/>
        <v>1</v>
      </c>
      <c r="K23" s="52">
        <f t="shared" si="7"/>
        <v>3</v>
      </c>
      <c r="L23" s="52">
        <f t="shared" si="8"/>
        <v>1</v>
      </c>
      <c r="M23" s="3">
        <f t="shared" si="10"/>
        <v>0</v>
      </c>
    </row>
    <row r="24" spans="1:13" ht="29.25" customHeight="1" x14ac:dyDescent="0.25">
      <c r="A24" s="1">
        <v>13</v>
      </c>
      <c r="B24" s="97" t="s">
        <v>77</v>
      </c>
      <c r="C24" s="97"/>
      <c r="D24" s="97"/>
      <c r="E24" s="97"/>
      <c r="F24" s="2" t="s">
        <v>85</v>
      </c>
      <c r="G24" s="98"/>
      <c r="H24" s="98"/>
      <c r="I24" s="23">
        <f t="shared" si="1"/>
        <v>3</v>
      </c>
      <c r="J24" s="52">
        <f t="shared" si="6"/>
        <v>1</v>
      </c>
      <c r="K24" s="52">
        <f t="shared" si="7"/>
        <v>3</v>
      </c>
      <c r="L24" s="52">
        <f t="shared" si="8"/>
        <v>1</v>
      </c>
      <c r="M24" s="3">
        <f t="shared" ref="M24:M34" si="11">IF(F24="No","3 - Nulo",0)</f>
        <v>0</v>
      </c>
    </row>
    <row r="25" spans="1:13" ht="41.25" customHeight="1" x14ac:dyDescent="0.25">
      <c r="A25" s="5">
        <v>14</v>
      </c>
      <c r="B25" s="97" t="s">
        <v>56</v>
      </c>
      <c r="C25" s="97"/>
      <c r="D25" s="97"/>
      <c r="E25" s="97"/>
      <c r="F25" s="2" t="s">
        <v>85</v>
      </c>
      <c r="G25" s="98"/>
      <c r="H25" s="98"/>
      <c r="I25" s="23">
        <f t="shared" si="1"/>
        <v>3</v>
      </c>
      <c r="J25" s="52">
        <f t="shared" si="6"/>
        <v>1</v>
      </c>
      <c r="K25" s="52">
        <f t="shared" si="7"/>
        <v>3</v>
      </c>
      <c r="L25" s="52">
        <f t="shared" si="8"/>
        <v>1</v>
      </c>
      <c r="M25" s="3">
        <f t="shared" si="11"/>
        <v>0</v>
      </c>
    </row>
    <row r="26" spans="1:13" ht="39.75" customHeight="1" x14ac:dyDescent="0.25">
      <c r="A26" s="1">
        <v>15</v>
      </c>
      <c r="B26" s="97" t="s">
        <v>57</v>
      </c>
      <c r="C26" s="97"/>
      <c r="D26" s="97"/>
      <c r="E26" s="97"/>
      <c r="F26" s="2" t="s">
        <v>85</v>
      </c>
      <c r="G26" s="98"/>
      <c r="H26" s="98"/>
      <c r="I26" s="23">
        <f t="shared" si="1"/>
        <v>3</v>
      </c>
      <c r="J26" s="52">
        <f t="shared" si="6"/>
        <v>1</v>
      </c>
      <c r="K26" s="52">
        <f t="shared" si="7"/>
        <v>3</v>
      </c>
      <c r="L26" s="52">
        <f t="shared" si="8"/>
        <v>1</v>
      </c>
      <c r="M26" s="3">
        <f t="shared" si="11"/>
        <v>0</v>
      </c>
    </row>
    <row r="27" spans="1:13" ht="30" customHeight="1" x14ac:dyDescent="0.25">
      <c r="A27" s="1">
        <v>15</v>
      </c>
      <c r="B27" s="97" t="s">
        <v>78</v>
      </c>
      <c r="C27" s="97"/>
      <c r="D27" s="97"/>
      <c r="E27" s="97"/>
      <c r="F27" s="2" t="s">
        <v>85</v>
      </c>
      <c r="G27" s="98"/>
      <c r="H27" s="98"/>
      <c r="I27" s="23">
        <f t="shared" ref="I27:I28" si="12">IF(F27="SI",3,IF(F27="NO",2,1))</f>
        <v>3</v>
      </c>
      <c r="J27" s="52">
        <f t="shared" si="6"/>
        <v>1</v>
      </c>
      <c r="K27" s="52">
        <f t="shared" si="7"/>
        <v>3</v>
      </c>
      <c r="L27" s="52">
        <f t="shared" si="8"/>
        <v>1</v>
      </c>
      <c r="M27" s="3">
        <f t="shared" ref="M27:M28" si="13">IF(F27="No","3 - Nulo",0)</f>
        <v>0</v>
      </c>
    </row>
    <row r="28" spans="1:13" ht="42" customHeight="1" x14ac:dyDescent="0.25">
      <c r="A28" s="1">
        <v>15</v>
      </c>
      <c r="B28" s="97" t="s">
        <v>58</v>
      </c>
      <c r="C28" s="97"/>
      <c r="D28" s="97"/>
      <c r="E28" s="97"/>
      <c r="F28" s="2" t="s">
        <v>85</v>
      </c>
      <c r="G28" s="98"/>
      <c r="H28" s="98"/>
      <c r="I28" s="23">
        <f t="shared" si="12"/>
        <v>3</v>
      </c>
      <c r="J28" s="52">
        <f t="shared" si="6"/>
        <v>1</v>
      </c>
      <c r="K28" s="52">
        <f t="shared" si="7"/>
        <v>3</v>
      </c>
      <c r="L28" s="52">
        <f t="shared" si="8"/>
        <v>1</v>
      </c>
      <c r="M28" s="3">
        <f t="shared" si="13"/>
        <v>0</v>
      </c>
    </row>
    <row r="29" spans="1:13" ht="27.75" customHeight="1" x14ac:dyDescent="0.25">
      <c r="A29" s="5">
        <v>16</v>
      </c>
      <c r="B29" s="99" t="s">
        <v>59</v>
      </c>
      <c r="C29" s="99"/>
      <c r="D29" s="99"/>
      <c r="E29" s="99"/>
      <c r="F29" s="2" t="s">
        <v>85</v>
      </c>
      <c r="G29" s="98"/>
      <c r="H29" s="98"/>
      <c r="I29" s="23">
        <f t="shared" si="1"/>
        <v>3</v>
      </c>
      <c r="J29" s="52">
        <f t="shared" si="6"/>
        <v>1</v>
      </c>
      <c r="K29" s="52">
        <f t="shared" si="7"/>
        <v>3</v>
      </c>
      <c r="L29" s="52">
        <f t="shared" si="8"/>
        <v>1</v>
      </c>
      <c r="M29" s="3">
        <f t="shared" si="11"/>
        <v>0</v>
      </c>
    </row>
    <row r="30" spans="1:13" ht="28.5" customHeight="1" x14ac:dyDescent="0.25">
      <c r="A30" s="1">
        <v>17</v>
      </c>
      <c r="B30" s="99" t="s">
        <v>60</v>
      </c>
      <c r="C30" s="99"/>
      <c r="D30" s="99"/>
      <c r="E30" s="99"/>
      <c r="F30" s="2" t="s">
        <v>85</v>
      </c>
      <c r="G30" s="98"/>
      <c r="H30" s="98"/>
      <c r="I30" s="23">
        <f t="shared" si="1"/>
        <v>3</v>
      </c>
      <c r="J30" s="52">
        <f t="shared" si="6"/>
        <v>1</v>
      </c>
      <c r="K30" s="52">
        <f t="shared" si="7"/>
        <v>3</v>
      </c>
      <c r="L30" s="52">
        <f t="shared" si="8"/>
        <v>1</v>
      </c>
      <c r="M30" s="3">
        <f t="shared" si="11"/>
        <v>0</v>
      </c>
    </row>
    <row r="31" spans="1:13" ht="43.5" customHeight="1" x14ac:dyDescent="0.25">
      <c r="A31" s="5">
        <v>18</v>
      </c>
      <c r="B31" s="99" t="s">
        <v>61</v>
      </c>
      <c r="C31" s="99"/>
      <c r="D31" s="99"/>
      <c r="E31" s="99"/>
      <c r="F31" s="2" t="s">
        <v>85</v>
      </c>
      <c r="G31" s="98"/>
      <c r="H31" s="98"/>
      <c r="I31" s="23">
        <f t="shared" si="1"/>
        <v>3</v>
      </c>
      <c r="J31" s="52">
        <f t="shared" si="6"/>
        <v>1</v>
      </c>
      <c r="K31" s="52">
        <f t="shared" si="7"/>
        <v>3</v>
      </c>
      <c r="L31" s="52">
        <f t="shared" si="8"/>
        <v>1</v>
      </c>
      <c r="M31" s="3">
        <f t="shared" si="11"/>
        <v>0</v>
      </c>
    </row>
    <row r="32" spans="1:13" ht="33" customHeight="1" x14ac:dyDescent="0.25">
      <c r="A32" s="1">
        <v>19</v>
      </c>
      <c r="B32" s="99" t="s">
        <v>62</v>
      </c>
      <c r="C32" s="99"/>
      <c r="D32" s="99"/>
      <c r="E32" s="99"/>
      <c r="F32" s="2" t="s">
        <v>85</v>
      </c>
      <c r="G32" s="98"/>
      <c r="H32" s="98"/>
      <c r="I32" s="23">
        <f t="shared" si="1"/>
        <v>3</v>
      </c>
      <c r="J32" s="52">
        <f t="shared" si="6"/>
        <v>1</v>
      </c>
      <c r="K32" s="52">
        <f t="shared" si="7"/>
        <v>3</v>
      </c>
      <c r="L32" s="52">
        <f t="shared" si="8"/>
        <v>1</v>
      </c>
      <c r="M32" s="3">
        <f t="shared" si="11"/>
        <v>0</v>
      </c>
    </row>
    <row r="33" spans="1:13" ht="27" customHeight="1" x14ac:dyDescent="0.25">
      <c r="A33" s="5">
        <v>20</v>
      </c>
      <c r="B33" s="99" t="s">
        <v>63</v>
      </c>
      <c r="C33" s="99"/>
      <c r="D33" s="99"/>
      <c r="E33" s="99"/>
      <c r="F33" s="2" t="s">
        <v>85</v>
      </c>
      <c r="G33" s="98"/>
      <c r="H33" s="98"/>
      <c r="I33" s="23">
        <f t="shared" si="1"/>
        <v>3</v>
      </c>
      <c r="J33" s="52">
        <f t="shared" si="6"/>
        <v>1</v>
      </c>
      <c r="K33" s="52">
        <f t="shared" si="7"/>
        <v>3</v>
      </c>
      <c r="L33" s="52">
        <f t="shared" si="8"/>
        <v>1</v>
      </c>
      <c r="M33" s="3">
        <f t="shared" si="11"/>
        <v>0</v>
      </c>
    </row>
    <row r="34" spans="1:13" ht="26.25" customHeight="1" x14ac:dyDescent="0.25">
      <c r="A34" s="1">
        <v>21</v>
      </c>
      <c r="B34" s="97" t="s">
        <v>64</v>
      </c>
      <c r="C34" s="97"/>
      <c r="D34" s="97"/>
      <c r="E34" s="97"/>
      <c r="F34" s="2" t="s">
        <v>85</v>
      </c>
      <c r="G34" s="98"/>
      <c r="H34" s="98"/>
      <c r="I34" s="23">
        <f t="shared" si="1"/>
        <v>3</v>
      </c>
      <c r="J34" s="52">
        <f t="shared" si="6"/>
        <v>1</v>
      </c>
      <c r="K34" s="52">
        <f t="shared" si="7"/>
        <v>3</v>
      </c>
      <c r="L34" s="52">
        <f t="shared" si="8"/>
        <v>1</v>
      </c>
      <c r="M34" s="3">
        <f t="shared" si="11"/>
        <v>0</v>
      </c>
    </row>
    <row r="35" spans="1:13" ht="29.25" customHeight="1" x14ac:dyDescent="0.25">
      <c r="A35" s="5">
        <v>22</v>
      </c>
      <c r="B35" s="97" t="s">
        <v>65</v>
      </c>
      <c r="C35" s="97"/>
      <c r="D35" s="97"/>
      <c r="E35" s="97"/>
      <c r="F35" s="2" t="s">
        <v>85</v>
      </c>
      <c r="G35" s="98"/>
      <c r="H35" s="98"/>
      <c r="I35" s="23">
        <f t="shared" si="1"/>
        <v>3</v>
      </c>
      <c r="J35" s="52">
        <f t="shared" si="6"/>
        <v>1</v>
      </c>
      <c r="K35" s="52">
        <f t="shared" si="7"/>
        <v>3</v>
      </c>
      <c r="L35" s="52">
        <f t="shared" si="8"/>
        <v>1</v>
      </c>
      <c r="M35" s="3">
        <f t="shared" si="10"/>
        <v>0</v>
      </c>
    </row>
    <row r="36" spans="1:13" ht="33.75" customHeight="1" x14ac:dyDescent="0.25">
      <c r="A36" s="1">
        <v>23</v>
      </c>
      <c r="B36" s="99" t="s">
        <v>66</v>
      </c>
      <c r="C36" s="99"/>
      <c r="D36" s="99"/>
      <c r="E36" s="99"/>
      <c r="F36" s="2" t="s">
        <v>85</v>
      </c>
      <c r="G36" s="98"/>
      <c r="H36" s="98"/>
      <c r="I36" s="23">
        <f t="shared" si="1"/>
        <v>3</v>
      </c>
      <c r="J36" s="52">
        <f t="shared" si="6"/>
        <v>1</v>
      </c>
      <c r="K36" s="52">
        <f t="shared" si="7"/>
        <v>3</v>
      </c>
      <c r="L36" s="52">
        <f t="shared" si="8"/>
        <v>1</v>
      </c>
      <c r="M36" s="3">
        <f t="shared" si="10"/>
        <v>0</v>
      </c>
    </row>
    <row r="37" spans="1:13" ht="16.5" thickBot="1" x14ac:dyDescent="0.3">
      <c r="A37" s="40"/>
      <c r="F37" s="102" t="s">
        <v>39</v>
      </c>
      <c r="G37" s="103"/>
      <c r="H37" s="104"/>
      <c r="I37" s="24">
        <f>IFERROR(L37/J37,"-")</f>
        <v>1</v>
      </c>
      <c r="J37" s="55">
        <f>SUM(J19:J36,J12:J17)</f>
        <v>24</v>
      </c>
      <c r="K37" s="55">
        <f t="shared" si="7"/>
        <v>24</v>
      </c>
      <c r="L37" s="55">
        <f>SUM(L19:L36,L12:L17)</f>
        <v>24</v>
      </c>
    </row>
  </sheetData>
  <sheetProtection sheet="1"/>
  <mergeCells count="53">
    <mergeCell ref="A8:M8"/>
    <mergeCell ref="A9:M9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7:E17"/>
    <mergeCell ref="G17:H17"/>
    <mergeCell ref="F37:H37"/>
    <mergeCell ref="B16:E16"/>
    <mergeCell ref="G16:H16"/>
    <mergeCell ref="B20:E20"/>
    <mergeCell ref="G20:H20"/>
    <mergeCell ref="B21:E21"/>
    <mergeCell ref="G21:H21"/>
    <mergeCell ref="B19:E19"/>
    <mergeCell ref="G19:H19"/>
    <mergeCell ref="B22:E22"/>
    <mergeCell ref="G22:H22"/>
    <mergeCell ref="B23:E23"/>
    <mergeCell ref="G23:H23"/>
    <mergeCell ref="B35:E35"/>
    <mergeCell ref="G35:H35"/>
    <mergeCell ref="B36:E36"/>
    <mergeCell ref="G36:H36"/>
    <mergeCell ref="B24:E24"/>
    <mergeCell ref="G24:H24"/>
    <mergeCell ref="B25:E25"/>
    <mergeCell ref="G25:H25"/>
    <mergeCell ref="B26:E26"/>
    <mergeCell ref="G26:H26"/>
    <mergeCell ref="B29:E29"/>
    <mergeCell ref="G29:H29"/>
    <mergeCell ref="B30:E30"/>
    <mergeCell ref="G30:H30"/>
    <mergeCell ref="B31:E31"/>
    <mergeCell ref="B28:E28"/>
    <mergeCell ref="G28:H28"/>
    <mergeCell ref="B27:E27"/>
    <mergeCell ref="G27:H27"/>
    <mergeCell ref="B34:E34"/>
    <mergeCell ref="G34:H34"/>
    <mergeCell ref="G31:H31"/>
    <mergeCell ref="B32:E32"/>
    <mergeCell ref="G32:H32"/>
    <mergeCell ref="B33:E33"/>
    <mergeCell ref="G33:H33"/>
  </mergeCells>
  <conditionalFormatting sqref="M12 M14 M16:M17 M27:M28">
    <cfRule type="cellIs" dxfId="20" priority="50" stopIfTrue="1" operator="notEqual">
      <formula>0</formula>
    </cfRule>
  </conditionalFormatting>
  <conditionalFormatting sqref="M13 M15">
    <cfRule type="cellIs" dxfId="19" priority="48" stopIfTrue="1" operator="notEqual">
      <formula>0</formula>
    </cfRule>
  </conditionalFormatting>
  <conditionalFormatting sqref="M19 M21">
    <cfRule type="cellIs" dxfId="18" priority="46" stopIfTrue="1" operator="notEqual">
      <formula>0</formula>
    </cfRule>
  </conditionalFormatting>
  <conditionalFormatting sqref="M20">
    <cfRule type="cellIs" dxfId="17" priority="44" stopIfTrue="1" operator="notEqual">
      <formula>0</formula>
    </cfRule>
  </conditionalFormatting>
  <conditionalFormatting sqref="M17">
    <cfRule type="cellIs" dxfId="16" priority="41" stopIfTrue="1" operator="notEqual">
      <formula>0</formula>
    </cfRule>
  </conditionalFormatting>
  <conditionalFormatting sqref="M22">
    <cfRule type="cellIs" dxfId="15" priority="38" stopIfTrue="1" operator="notEqual">
      <formula>0</formula>
    </cfRule>
  </conditionalFormatting>
  <conditionalFormatting sqref="M23">
    <cfRule type="cellIs" dxfId="14" priority="36" stopIfTrue="1" operator="notEqual">
      <formula>0</formula>
    </cfRule>
  </conditionalFormatting>
  <conditionalFormatting sqref="M35">
    <cfRule type="cellIs" dxfId="13" priority="32" stopIfTrue="1" operator="notEqual">
      <formula>0</formula>
    </cfRule>
  </conditionalFormatting>
  <conditionalFormatting sqref="M36">
    <cfRule type="cellIs" dxfId="12" priority="30" stopIfTrue="1" operator="notEqual">
      <formula>0</formula>
    </cfRule>
  </conditionalFormatting>
  <conditionalFormatting sqref="M26">
    <cfRule type="cellIs" dxfId="11" priority="28" stopIfTrue="1" operator="notEqual">
      <formula>0</formula>
    </cfRule>
  </conditionalFormatting>
  <conditionalFormatting sqref="M24">
    <cfRule type="cellIs" dxfId="10" priority="26" stopIfTrue="1" operator="notEqual">
      <formula>0</formula>
    </cfRule>
  </conditionalFormatting>
  <conditionalFormatting sqref="M25">
    <cfRule type="cellIs" dxfId="9" priority="24" stopIfTrue="1" operator="notEqual">
      <formula>0</formula>
    </cfRule>
  </conditionalFormatting>
  <conditionalFormatting sqref="M31">
    <cfRule type="cellIs" dxfId="8" priority="22" stopIfTrue="1" operator="notEqual">
      <formula>0</formula>
    </cfRule>
  </conditionalFormatting>
  <conditionalFormatting sqref="M29">
    <cfRule type="cellIs" dxfId="7" priority="20" stopIfTrue="1" operator="notEqual">
      <formula>0</formula>
    </cfRule>
  </conditionalFormatting>
  <conditionalFormatting sqref="M30">
    <cfRule type="cellIs" dxfId="6" priority="18" stopIfTrue="1" operator="notEqual">
      <formula>0</formula>
    </cfRule>
  </conditionalFormatting>
  <conditionalFormatting sqref="M34">
    <cfRule type="cellIs" dxfId="5" priority="16" stopIfTrue="1" operator="notEqual">
      <formula>0</formula>
    </cfRule>
  </conditionalFormatting>
  <conditionalFormatting sqref="M32">
    <cfRule type="cellIs" dxfId="4" priority="14" stopIfTrue="1" operator="notEqual">
      <formula>0</formula>
    </cfRule>
  </conditionalFormatting>
  <conditionalFormatting sqref="M33">
    <cfRule type="cellIs" dxfId="3" priority="12" stopIfTrue="1" operator="notEqual">
      <formula>0</formula>
    </cfRule>
  </conditionalFormatting>
  <conditionalFormatting sqref="I37">
    <cfRule type="cellIs" dxfId="2" priority="5" operator="lessThan">
      <formula>80%</formula>
    </cfRule>
    <cfRule type="cellIs" dxfId="1" priority="6" operator="between">
      <formula>80%</formula>
      <formula>89%</formula>
    </cfRule>
    <cfRule type="cellIs" dxfId="0" priority="7" operator="greaterThan">
      <formula>89%</formula>
    </cfRule>
  </conditionalFormatting>
  <dataValidations count="2">
    <dataValidation type="list" allowBlank="1" showInputMessage="1" showErrorMessage="1" sqref="F983057:F983076 F65553:F65572 F131089:F131108 F196625:F196644 F262161:F262180 F327697:F327716 F393233:F393252 F458769:F458788 F524305:F524324 F589841:F589860 F655377:F655396 F720913:F720932 F786449:F786468 F851985:F852004 F917521:F917540">
      <formula1>"SI,NO"</formula1>
    </dataValidation>
    <dataValidation type="list" allowBlank="1" showInputMessage="1" showErrorMessage="1" sqref="F19:F36 F12:F16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10" id="{DC169C18-2C57-415A-8BB3-B090FE0A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9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8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I29:I36 I19:I26</xm:sqref>
        </x14:conditionalFormatting>
        <x14:conditionalFormatting xmlns:xm="http://schemas.microsoft.com/office/excel/2006/main">
          <x14:cfRule type="iconSet" priority="70" id="{D5A4346B-8BD9-4C8B-8AF8-50186CCC4E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I27:I28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9B6FB7-4116-44A0-BB0C-7CEEB509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C31DFC-5101-416F-82D4-BFE37DFFC9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7414E3-72DD-4943-87B5-D1D8D3278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CS5</cp:lastModifiedBy>
  <cp:lastPrinted>2018-11-21T15:26:05Z</cp:lastPrinted>
  <dcterms:created xsi:type="dcterms:W3CDTF">2018-03-09T21:59:57Z</dcterms:created>
  <dcterms:modified xsi:type="dcterms:W3CDTF">2020-06-02T16:03:16Z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