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66925"/>
  <mc:AlternateContent xmlns:mc="http://schemas.openxmlformats.org/markup-compatibility/2006">
    <mc:Choice Requires="x15">
      <x15ac:absPath xmlns:x15ac="http://schemas.microsoft.com/office/spreadsheetml/2010/11/ac" url="C:\JMB\SDMA5\POL_INICIATIVAS\I_363_E_611_IDE_WEB\LV\DISEÑO\"/>
    </mc:Choice>
  </mc:AlternateContent>
  <xr:revisionPtr revIDLastSave="0" documentId="13_ncr:1_{BE6AFF8A-0ED5-410E-8361-83C67B9A5D99}" xr6:coauthVersionLast="45" xr6:coauthVersionMax="45" xr10:uidLastSave="{00000000-0000-0000-0000-000000000000}"/>
  <bookViews>
    <workbookView xWindow="-120" yWindow="-120" windowWidth="20730" windowHeight="11160" xr2:uid="{00000000-000D-0000-FFFF-FFFF00000000}"/>
  </bookViews>
  <sheets>
    <sheet name="Carátula" sheetId="5" r:id="rId1"/>
    <sheet name="Instrucciones" sheetId="6" r:id="rId2"/>
    <sheet name="Criterios de Cumplimiento" sheetId="7" r:id="rId3"/>
    <sheet name="Lista_Verificación"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8" i="2" l="1"/>
  <c r="N18" i="7" l="1"/>
  <c r="C19" i="2"/>
  <c r="B19" i="2"/>
  <c r="A19" i="2"/>
  <c r="L20" i="2"/>
  <c r="L21" i="2"/>
  <c r="L22" i="2"/>
  <c r="L23" i="2"/>
  <c r="L24" i="2"/>
  <c r="L25" i="2"/>
  <c r="L26" i="2"/>
  <c r="L27" i="2"/>
  <c r="L28" i="2"/>
  <c r="L29" i="2"/>
  <c r="L30" i="2"/>
  <c r="L31" i="2"/>
  <c r="L32" i="2"/>
  <c r="L33" i="2"/>
  <c r="L34" i="2"/>
  <c r="L35" i="2"/>
  <c r="L36" i="2"/>
  <c r="L37" i="2"/>
  <c r="L38" i="2"/>
  <c r="L39" i="2"/>
  <c r="L40" i="2"/>
  <c r="L41" i="2"/>
  <c r="L42" i="2"/>
  <c r="L43" i="2"/>
  <c r="L44" i="2"/>
  <c r="L12" i="2"/>
  <c r="L13" i="2"/>
  <c r="L14" i="2"/>
  <c r="L15" i="2"/>
  <c r="L16" i="2"/>
  <c r="L17" i="2"/>
  <c r="J20" i="2"/>
  <c r="J21" i="2"/>
  <c r="J22" i="2"/>
  <c r="J23" i="2"/>
  <c r="J24" i="2"/>
  <c r="J25" i="2"/>
  <c r="J26" i="2"/>
  <c r="J27" i="2"/>
  <c r="J28" i="2"/>
  <c r="J29" i="2"/>
  <c r="J30" i="2"/>
  <c r="J31" i="2"/>
  <c r="J32" i="2"/>
  <c r="J33" i="2"/>
  <c r="J34" i="2"/>
  <c r="J35" i="2"/>
  <c r="J36" i="2"/>
  <c r="J37" i="2"/>
  <c r="J38" i="2"/>
  <c r="J39" i="2"/>
  <c r="J40" i="2"/>
  <c r="J41" i="2"/>
  <c r="J42" i="2"/>
  <c r="J43" i="2"/>
  <c r="J44" i="2"/>
  <c r="J12" i="2"/>
  <c r="J13" i="2"/>
  <c r="J14" i="2"/>
  <c r="J15" i="2"/>
  <c r="J16" i="2"/>
  <c r="J17" i="2"/>
  <c r="K18" i="2"/>
  <c r="I21" i="2"/>
  <c r="I22" i="2"/>
  <c r="I23" i="2"/>
  <c r="I24" i="2"/>
  <c r="I25" i="2"/>
  <c r="I26" i="2"/>
  <c r="I27" i="2"/>
  <c r="I28" i="2"/>
  <c r="I29" i="2"/>
  <c r="I30" i="2"/>
  <c r="I31" i="2"/>
  <c r="I32" i="2"/>
  <c r="I33" i="2"/>
  <c r="I34" i="2"/>
  <c r="I35" i="2"/>
  <c r="I36" i="2"/>
  <c r="I37" i="2"/>
  <c r="I38" i="2"/>
  <c r="I39" i="2"/>
  <c r="K39" i="2" s="1"/>
  <c r="I40" i="2"/>
  <c r="I41" i="2"/>
  <c r="I42" i="2"/>
  <c r="I43" i="2"/>
  <c r="I44" i="2"/>
  <c r="I20" i="2"/>
  <c r="M31" i="2"/>
  <c r="M17" i="2"/>
  <c r="I17" i="2"/>
  <c r="N11" i="7"/>
  <c r="N12" i="7"/>
  <c r="N13" i="7"/>
  <c r="N14" i="7"/>
  <c r="N15" i="7"/>
  <c r="N16" i="7"/>
  <c r="N17" i="7"/>
  <c r="I18" i="2"/>
  <c r="M16" i="2"/>
  <c r="I16" i="2"/>
  <c r="K16" i="2" s="1"/>
  <c r="M44" i="2"/>
  <c r="M43" i="2"/>
  <c r="M42" i="2"/>
  <c r="M41" i="2"/>
  <c r="M40" i="2"/>
  <c r="M39" i="2"/>
  <c r="M38" i="2"/>
  <c r="M37" i="2"/>
  <c r="M36" i="2"/>
  <c r="M35" i="2"/>
  <c r="M30" i="2"/>
  <c r="M29" i="2"/>
  <c r="M28" i="2"/>
  <c r="M27" i="2"/>
  <c r="M26" i="2"/>
  <c r="M25" i="2"/>
  <c r="M24" i="2"/>
  <c r="M23" i="2"/>
  <c r="M22" i="2"/>
  <c r="M21" i="2"/>
  <c r="I13" i="2"/>
  <c r="I14" i="2"/>
  <c r="I15" i="2"/>
  <c r="I12" i="2"/>
  <c r="A8" i="6"/>
  <c r="B10" i="5"/>
  <c r="M14" i="2"/>
  <c r="M15" i="2"/>
  <c r="M20" i="2"/>
  <c r="M13" i="2"/>
  <c r="M12" i="2"/>
  <c r="K42" i="2" l="1"/>
  <c r="K25" i="2"/>
  <c r="K24" i="2"/>
  <c r="K21" i="2"/>
  <c r="K30" i="2"/>
  <c r="K26" i="2"/>
  <c r="K29" i="2"/>
  <c r="K17" i="2"/>
  <c r="K41" i="2"/>
  <c r="K38" i="2"/>
  <c r="K37" i="2"/>
  <c r="K36" i="2"/>
  <c r="K35" i="2"/>
  <c r="K31" i="2"/>
  <c r="K34" i="2"/>
  <c r="K32" i="2"/>
  <c r="K33" i="2"/>
  <c r="K27" i="2"/>
  <c r="K28" i="2"/>
  <c r="K23" i="2"/>
  <c r="K22" i="2"/>
  <c r="K20" i="2"/>
  <c r="K15" i="2"/>
  <c r="K44" i="2"/>
  <c r="K43" i="2"/>
  <c r="K14" i="2"/>
  <c r="K13" i="2"/>
  <c r="K12" i="2"/>
  <c r="K40" i="2"/>
  <c r="D23" i="5"/>
  <c r="L45" i="2"/>
  <c r="B23" i="5"/>
  <c r="J45" i="2"/>
  <c r="C20" i="7"/>
  <c r="B22" i="5" s="1"/>
  <c r="I45" i="2" l="1"/>
  <c r="E23" i="5" s="1"/>
  <c r="K4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mpuente</author>
    <author>Brenda</author>
  </authors>
  <commentList>
    <comment ref="A11" authorId="0" shapeId="0" xr:uid="{00000000-0006-0000-0000-000001000000}">
      <text>
        <r>
          <rPr>
            <sz val="8"/>
            <color indexed="81"/>
            <rFont val="Arial"/>
            <family val="2"/>
          </rPr>
          <t>ID del Proyecto, se obtiene del Seguimiento a Proyectos_CAM de la columna Id.del Proyecto.</t>
        </r>
      </text>
    </comment>
    <comment ref="E11" authorId="0" shapeId="0" xr:uid="{00000000-0006-0000-0000-000002000000}">
      <text>
        <r>
          <rPr>
            <sz val="8"/>
            <color indexed="81"/>
            <rFont val="Arial"/>
            <family val="2"/>
          </rPr>
          <t>Nombre del Proyecto, se obtiene del Seguimiento a Proyectos_CAM de la columna del mismo nombre.</t>
        </r>
      </text>
    </comment>
    <comment ref="A12" authorId="1" shapeId="0" xr:uid="{00000000-0006-0000-0000-000003000000}">
      <text>
        <r>
          <rPr>
            <sz val="8"/>
            <color indexed="81"/>
            <rFont val="Arial"/>
            <family val="2"/>
          </rPr>
          <t>Nombre del Líder Técnico (CDS), se obtiene del Seguimiento a Proyectos_CAM de la columna Líder Técnico.</t>
        </r>
      </text>
    </comment>
    <comment ref="E12" authorId="0" shapeId="0" xr:uid="{00000000-0006-0000-0000-000004000000}">
      <text>
        <r>
          <rPr>
            <sz val="8"/>
            <color indexed="81"/>
            <rFont val="Arial"/>
            <family val="2"/>
          </rPr>
          <t>Nombre Líder de Proyecto, se obtiene del Seguimiento a Proyectos_CAM de la columna Líder de Proyecto.</t>
        </r>
      </text>
    </comment>
    <comment ref="A13" authorId="0" shapeId="0" xr:uid="{00000000-0006-0000-0000-000005000000}">
      <text>
        <r>
          <rPr>
            <sz val="8"/>
            <color indexed="81"/>
            <rFont val="Arial"/>
            <family val="2"/>
          </rPr>
          <t>Fecha planeada en que se realizará la verificación de acuerdo al Plan de Aseguramiento de Calidad del Proyecto
(dd-mm-aa).</t>
        </r>
      </text>
    </comment>
    <comment ref="E13" authorId="0" shapeId="0" xr:uid="{00000000-0006-0000-0000-000006000000}">
      <text>
        <r>
          <rPr>
            <sz val="8"/>
            <color indexed="81"/>
            <rFont val="Arial"/>
            <family val="2"/>
          </rPr>
          <t>Fecha en que se ejecuta la verificación de acuerdo al Plan de Aseguramiento de Calidad del Proyecto
(dd-mm-aa).</t>
        </r>
      </text>
    </comment>
    <comment ref="A14" authorId="0" shapeId="0" xr:uid="{00000000-0006-0000-0000-000007000000}">
      <text>
        <r>
          <rPr>
            <sz val="8"/>
            <color indexed="81"/>
            <rFont val="Arial"/>
            <family val="2"/>
          </rPr>
          <t>Nombre del responsable de ejecutar la verificación.</t>
        </r>
      </text>
    </comment>
    <comment ref="E14" authorId="0" shapeId="0" xr:uid="{00000000-0006-0000-0000-000008000000}">
      <text>
        <r>
          <rPr>
            <sz val="8"/>
            <color indexed="81"/>
            <rFont val="Arial"/>
            <family val="2"/>
          </rPr>
          <t>Fecha en que se cerrarán las No Conformidades (dd-mm-aa).</t>
        </r>
      </text>
    </comment>
    <comment ref="A15" authorId="1" shapeId="0" xr:uid="{00000000-0006-0000-0000-000009000000}">
      <text>
        <r>
          <rPr>
            <sz val="8"/>
            <color indexed="81"/>
            <rFont val="Arial"/>
            <family val="2"/>
          </rPr>
          <t>Fecha Inicio de Proyecto, se obtiene del Seguimiento a Proyectos_CAM de la columna Comienzo Real.</t>
        </r>
      </text>
    </comment>
    <comment ref="E15" authorId="1" shapeId="0" xr:uid="{00000000-0006-0000-0000-00000A000000}">
      <text>
        <r>
          <rPr>
            <sz val="8"/>
            <color indexed="81"/>
            <rFont val="Arial"/>
            <family val="2"/>
          </rPr>
          <t>Fecha Fin de Proyecto, se obtiene del Seguimiento a Proyectos_CAM de la columna Fin Real.</t>
        </r>
      </text>
    </comment>
    <comment ref="A16" authorId="1" shapeId="0" xr:uid="{00000000-0006-0000-0000-00000B000000}">
      <text>
        <r>
          <rPr>
            <sz val="8"/>
            <color indexed="81"/>
            <rFont val="Arial"/>
            <family val="2"/>
          </rPr>
          <t>La versión corresponde a la versión de la Lista de Verificación que se utilizó para realizar la Auditoría del Proyecto.</t>
        </r>
      </text>
    </comment>
    <comment ref="E16" authorId="0" shapeId="0" xr:uid="{00000000-0006-0000-0000-00000C000000}">
      <text>
        <r>
          <rPr>
            <sz val="8"/>
            <color indexed="81"/>
            <rFont val="Arial"/>
            <family val="2"/>
          </rPr>
          <t>Fase actual del Proyecto, se obtiene del Seguimiento a Proyectos_CAM de la columna Nombre de la fase de flujo de trabajo.</t>
        </r>
      </text>
    </comment>
    <comment ref="A22" authorId="0" shapeId="0" xr:uid="{00000000-0006-0000-0000-00000D000000}">
      <text>
        <r>
          <rPr>
            <sz val="8"/>
            <color indexed="81"/>
            <rFont val="Arial"/>
            <family val="2"/>
          </rPr>
          <t>Resultados obtenidos en la sección de Criterios de Cumplimiento. Si el porcentaje de cumplimiento es &gt;=90 el semáforo es verde, si el porcentaje de cumplimiento es &gt;=80 y &lt;90 existe una alerta, por lo que el semáforo se encuentra en amarillo; si el porcentaje de cumplimiento &lt;80 el semáforo se presenta en rojo.</t>
        </r>
      </text>
    </comment>
    <comment ref="B22" authorId="1" shapeId="0" xr:uid="{00000000-0006-0000-0000-00000E000000}">
      <text>
        <r>
          <rPr>
            <sz val="8"/>
            <color indexed="81"/>
            <rFont val="Arial"/>
            <family val="2"/>
          </rPr>
          <t xml:space="preserve"> Si el porcentaje de cumplimiento es &gt;=90 el semáforo es verde, si el porcentaje de cumplimiento es &gt;=80 y &lt;90 existe una alerta, por lo que el semáforo se encuentra en amarillo; si el porcentaje de cumplimiento &lt;80 el semáforo se presenta en rojo.</t>
        </r>
      </text>
    </comment>
    <comment ref="A23" authorId="0" shapeId="0" xr:uid="{00000000-0006-0000-0000-00000F000000}">
      <text>
        <r>
          <rPr>
            <sz val="8"/>
            <color indexed="81"/>
            <rFont val="Arial"/>
            <family val="2"/>
          </rPr>
          <t>Se muestra el número total de puntos cubiertos, así como el total de puntos a cubrir. Si el resultado de esta valoración es &gt;=90 el semáforo es verde, si el porcentaje es &gt;=80 y &lt;90 existe una alerta, por lo que el semáforo se encuentra en amarillo; si el porcentaje es &lt;80 el semáforo se presenta en rojo.</t>
        </r>
      </text>
    </comment>
    <comment ref="E23" authorId="1" shapeId="0" xr:uid="{00000000-0006-0000-0000-000010000000}">
      <text>
        <r>
          <rPr>
            <sz val="8"/>
            <color indexed="81"/>
            <rFont val="Arial"/>
            <family val="2"/>
          </rPr>
          <t>Si el resultado de esta valoración es &gt;=90 el semáforo es verde, si el porcentaje es &gt;=80 y &lt;90 existe una alerta, por lo que el semáforo se encuentra en amarillo; si el porcentaje es &lt;80 el semáforo se presenta en rojo.</t>
        </r>
      </text>
    </comment>
    <comment ref="A24" authorId="0" shapeId="0" xr:uid="{00000000-0006-0000-0000-000011000000}">
      <text>
        <r>
          <rPr>
            <sz val="8"/>
            <color indexed="81"/>
            <rFont val="Arial"/>
            <family val="2"/>
          </rPr>
          <t>Hallazgos encontrados, observaciones o recomendaciones que puedan aplicar y oportunidades de mejora encontradas.</t>
        </r>
      </text>
    </comment>
  </commentList>
</comments>
</file>

<file path=xl/sharedStrings.xml><?xml version="1.0" encoding="utf-8"?>
<sst xmlns="http://schemas.openxmlformats.org/spreadsheetml/2006/main" count="131" uniqueCount="97">
  <si>
    <t>Instrucciones</t>
  </si>
  <si>
    <t>Versión</t>
  </si>
  <si>
    <t>Propósito del Documento</t>
  </si>
  <si>
    <t>Firma</t>
  </si>
  <si>
    <t>Consecutivo</t>
  </si>
  <si>
    <t>Punto de Verificación</t>
  </si>
  <si>
    <t>Cumplimiento</t>
  </si>
  <si>
    <t>Observaciones</t>
  </si>
  <si>
    <t>Valoración</t>
  </si>
  <si>
    <t xml:space="preserve">Prioridad </t>
  </si>
  <si>
    <t>Ponderación</t>
  </si>
  <si>
    <t>Severidad</t>
  </si>
  <si>
    <t xml:space="preserve">Lista de verificación </t>
  </si>
  <si>
    <t>¿En todo el documento fue eliminado el texto de ayuda en azul o cambiado el texto de auto-ayuda en azul al formato y color estándar una vez sustituido el valor?</t>
  </si>
  <si>
    <t>Lista de Verificación</t>
  </si>
  <si>
    <t xml:space="preserve">Documento </t>
  </si>
  <si>
    <t>Resumen de Resultados</t>
  </si>
  <si>
    <t>ID del Proyecto</t>
  </si>
  <si>
    <t>Nombre del Proyecto</t>
  </si>
  <si>
    <t>Nombre Líder Técnico (CDS)</t>
  </si>
  <si>
    <t>Nombre Líder de Proyecto (ACSN)</t>
  </si>
  <si>
    <t>Fecha Planeada de Ejecución de la Verificación</t>
  </si>
  <si>
    <t>Fecha Actual de Ejecución de la Verificación</t>
  </si>
  <si>
    <t>Fecha de Solución de NC</t>
  </si>
  <si>
    <t>Fecha Inicio de Proyecto</t>
  </si>
  <si>
    <t>Fecha Fin de Proyecto</t>
  </si>
  <si>
    <t>Fase del Proyecto</t>
  </si>
  <si>
    <t xml:space="preserve">Para contabilizar los hallazgos por Errores Ortográficos en los entregables comprometidos se debe considerar lo siguiente:
• De 1 a 5 hallazgos se considerarán como un defecto
• De 6 a 10 hallazgos se considerarán como 2 defectos
• Más de 10 hallazgos se considerarán como 3 defectos
</t>
  </si>
  <si>
    <t xml:space="preserve">Cumplimiento % </t>
  </si>
  <si>
    <t>de</t>
  </si>
  <si>
    <t>Hallazgos/Recomendaciones/Oportunidades de mejora</t>
  </si>
  <si>
    <t>La información contenida en este documento, es Propiedad del Proyecto / Requerimiento  por lo que no deberá ser divulgada, duplicada o dada a conocer, parcial o totalmente, fuera de alcance del Proyecto / Requerimiento sin autorización por escrito. INFORMACIÓN CONFIDENCIAL.</t>
  </si>
  <si>
    <t>Criterios de Cumplimiento</t>
  </si>
  <si>
    <t>Criterio de Cumplimiento</t>
  </si>
  <si>
    <t>Porcentaje de cumplimiento</t>
  </si>
  <si>
    <t>Seleccione en el campo "Cumplimiento" si la evidencia mostrada está en conformidad con los Puntos de Verificación,  y proporcione el detalle de la revisión realizada en la columna de "Observaciones".</t>
  </si>
  <si>
    <t>Ejecutada por parte del CAM</t>
  </si>
  <si>
    <t>Aprobado por Líder de Proyecto (ACSN)</t>
  </si>
  <si>
    <t xml:space="preserve">Número de hallazgos de ortografía y redacción identificados en el Artefacto. </t>
  </si>
  <si>
    <t>Valoración Final</t>
  </si>
  <si>
    <r>
      <t xml:space="preserve">Criterio de Cumplimiento. </t>
    </r>
    <r>
      <rPr>
        <sz val="11"/>
        <color theme="1"/>
        <rFont val="Arial"/>
        <family val="2"/>
      </rPr>
      <t xml:space="preserve">Se listan las secciones que componen el documento, para validar que se encuentre completamente llenado.
</t>
    </r>
  </si>
  <si>
    <t>En el encabezado, ¿Se tiene documentado la clave y nombre del documento?</t>
  </si>
  <si>
    <t>En el encabezado, ¿Se tiene documentado el número de versión?</t>
  </si>
  <si>
    <t>En la "Descripción del Sistema/Subsistema",  los Casos de Uso Relacionados, ¿Contienen las "Relaciones de Comunicación"?</t>
  </si>
  <si>
    <t>¿Las firmas de conformidad del documento fueron digitalizadas e insertadas como imagen en esta hoja, respetando el formato original?</t>
  </si>
  <si>
    <r>
      <t xml:space="preserve">Valoración Final. </t>
    </r>
    <r>
      <rPr>
        <sz val="11"/>
        <color theme="1"/>
        <rFont val="Arial"/>
        <family val="2"/>
      </rPr>
      <t>Se refiere a la suma de criterios cumplidos vs  el total de criterios, y se divide entre el número de criterios evaluados.</t>
    </r>
  </si>
  <si>
    <t>Se listan las secciones que componen el documento, para validar que se encuentre completamente llenado.</t>
  </si>
  <si>
    <t>Valoración Verificación %</t>
  </si>
  <si>
    <r>
      <t>Cumplimiento.</t>
    </r>
    <r>
      <rPr>
        <sz val="11"/>
        <color theme="1"/>
        <rFont val="Arial"/>
        <family val="2"/>
      </rPr>
      <t xml:space="preserve"> Indicar si se está cumpliendo con los criterios seleccionando "Sí", "No"  o "No Aplica" y cuando se trata del punto ortografía y redacción se indica el número de defectos.</t>
    </r>
  </si>
  <si>
    <r>
      <t>Observaciones.</t>
    </r>
    <r>
      <rPr>
        <sz val="11"/>
        <color theme="1"/>
        <rFont val="Arial"/>
        <family val="2"/>
      </rPr>
      <t xml:space="preserve"> Detallar los incumplimientos en que se está incurriendo e indicar posibles soluciones.</t>
    </r>
  </si>
  <si>
    <r>
      <t xml:space="preserve">Punto de verificación. </t>
    </r>
    <r>
      <rPr>
        <sz val="11"/>
        <color theme="1"/>
        <rFont val="Arial"/>
        <family val="2"/>
      </rPr>
      <t xml:space="preserve">Descripción textual de las características del documento que será revisado. </t>
    </r>
  </si>
  <si>
    <r>
      <t xml:space="preserve">Observaciones. </t>
    </r>
    <r>
      <rPr>
        <sz val="11"/>
        <color theme="1"/>
        <rFont val="Arial"/>
        <family val="2"/>
      </rPr>
      <t>Detallar los hallazgos encontrados de forma clara e indicar posibles soluciones para cerrar la observación encontrada</t>
    </r>
    <r>
      <rPr>
        <b/>
        <sz val="11"/>
        <color theme="1"/>
        <rFont val="Arial"/>
        <family val="2"/>
      </rPr>
      <t>.</t>
    </r>
  </si>
  <si>
    <t>En la "Descripción del Sistema/Subsistema",  los Casos de Uso Relacionados, ¿Contienen las "Relaciones de tipo Include y Extends"?</t>
  </si>
  <si>
    <r>
      <t xml:space="preserve">Valoración. </t>
    </r>
    <r>
      <rPr>
        <sz val="11"/>
        <color theme="1"/>
        <rFont val="Arial"/>
        <family val="2"/>
      </rPr>
      <t>Indica si fue cubierto el punto de verificación y se asigna un porcentaje de cumplimiento final.  Cuando se trata del criterio de cumplimiento de ortografía y redacción; de 0 a 1 defecto, se considera que se cumple al 100%; 2 defectos, se cumple el 50% y mayor a 2 defectos se tiene una valoración del 0% de este criterio.</t>
    </r>
  </si>
  <si>
    <r>
      <t xml:space="preserve">Cumplimiento. </t>
    </r>
    <r>
      <rPr>
        <sz val="11"/>
        <color theme="1"/>
        <rFont val="Arial"/>
        <family val="2"/>
      </rPr>
      <t>Indica si se cumple, no cumple o no aplica con el punto de verificación.</t>
    </r>
  </si>
  <si>
    <t>Criterios y Lista de verificación para terminación del documento</t>
  </si>
  <si>
    <t>¿La Carátula tiene documentado el "ID del Requerimiento", de acuerdo con el Seguimiento a Proyectos_CAM?</t>
  </si>
  <si>
    <t>¿La Carátula tiene documentado el "Nombre del Requerimiento"?</t>
  </si>
  <si>
    <t>La "Tabla de Contenidos", ¿Se tiene actualizada de acuerdo con la información del documento?</t>
  </si>
  <si>
    <t>MLF</t>
  </si>
  <si>
    <t>Modelo Lógico, Físico y Diccionario de Datos</t>
  </si>
  <si>
    <t>En la sección "Información del Modelo de Datos", ¿Se tiene la "Descripción del Modelo de Datos"?</t>
  </si>
  <si>
    <t>En la sección "Información del Modelo de Datos", ¿Se cuenta el "Diagrama de Contexto"?</t>
  </si>
  <si>
    <t>En la sección "Información del Modelo de Datos", en el Diagrama de Contexto, ¿Se tienen especificadas las "entidades" de acuerdo con el formato establecido?</t>
  </si>
  <si>
    <t>En la sección "Información del Modelo de Datos", en el Diagrama de Contexto, ¿Se tienen especificadas las "relaciones" de acuerdo con el formato establecido?</t>
  </si>
  <si>
    <t>En la sección "Información del Modelo de Datos", en el Diagrama de Contexto, ¿Se tienen los  "atributos" de acuerdo con el formato establecido?</t>
  </si>
  <si>
    <t>En la sección "Información del Modelo de Datos", en el Diagrama de Contexto, ¿Se pueden identificar las claves primarias de acuerdo con el formato establecido?</t>
  </si>
  <si>
    <t>¿Se define el  Nombre de la Base de Datos, así como la instancia en donde se encuentra?</t>
  </si>
  <si>
    <t>En la sección "Nombre de Base de Datos", ¿Se tiene el "Modelo Entidad-Relación"?</t>
  </si>
  <si>
    <t>En la sección "Nombre de Base de Datos", ¿El "Modelo Entidad-Relación" cuenta con el modelo lógico y físico?</t>
  </si>
  <si>
    <t>En la sección "Nombre de Base de Datos", ¿El "Modelo Entidad-Relación" cumple con la metodología de normalización de base de datos?
- Forma normal establecida
- Estándares de Modelo de Datos
- En caso de no contar con un estándar definido se puede utilizar el estándar definido por MTR-TRM</t>
  </si>
  <si>
    <t>En la sección "Nombre de Base de Datos", ¿Se tiene especificada la "Fecha de Creación"?</t>
  </si>
  <si>
    <t>En la sección "Nombre de Base de Datos", ¿Se tiene especificada la "Versión del Modelo"?</t>
  </si>
  <si>
    <t>En la sección del "Diccionario de Datos", ¿Se tienen definidas las "Entidades"?</t>
  </si>
  <si>
    <t>En la sección del "Diccionario de Datos", ¿Se tiene establecida la "Descripción"?</t>
  </si>
  <si>
    <t>En la tabla del "Diccionario de Datos", ¿Se tienen especificados los "atributos" los cuales corresponden al "Diagrama de Contexto"?</t>
  </si>
  <si>
    <t>En la tabla del "Diccionario de Datos", ¿Se tienen especificados los "tipos" de datos?</t>
  </si>
  <si>
    <t>En la tabla del "Diccionario de Datos", ¿Se tiene especificada la "longitud" de cada uno de los datos?</t>
  </si>
  <si>
    <t>En la tabla del "Diccionario de Datos", ¿Se tiene documentada la "descripción" del atributo y su razón de ser dentro de la tabla?</t>
  </si>
  <si>
    <t>En la tabla del "Diccionario de Datos", ¿Se tiene identificado, ¿Cuáles atributos son "nulos"?</t>
  </si>
  <si>
    <t>En la tabla del  "Diccionario de Datos", ¿Se tiene identificado, ¿Cuáles atributos son "llave"?</t>
  </si>
  <si>
    <t>En la tabla del  "Diccionario de Datos", ¿Los "llave" corresponden al "Diagrama de Contexto"?</t>
  </si>
  <si>
    <t>En la sección "Información del Modelo de Datos", ¿Se encuentra el "Nombre del Modelo de Datos"? (No se debe usar el nombre lógico de la tabla del modelo) (El "Nombre del Modelo de Datos debe comenzar con las siguientes palabras: Modelo de Datos ODS de… ó Modelo de datos Analítico de...)</t>
  </si>
  <si>
    <t>Tabla de Contenido.</t>
  </si>
  <si>
    <t>Nombre del Modelo de Datos.</t>
  </si>
  <si>
    <t>Descripción del Modelo de Datos.</t>
  </si>
  <si>
    <t>Diagrama de Contexto.</t>
  </si>
  <si>
    <t>Nombre de Base de Datos.</t>
  </si>
  <si>
    <t>Modelo Entidad-Relación.</t>
  </si>
  <si>
    <t>Fecha de Creación y Versión del Modelo</t>
  </si>
  <si>
    <t>Diccionario de Datos.</t>
  </si>
  <si>
    <t>DyP_IPP - Mejoras al Módulo de descargas de acuses del IDE</t>
  </si>
  <si>
    <t>Jaime Maldonado Báez</t>
  </si>
  <si>
    <t>Manuel Vargas Espinosa</t>
  </si>
  <si>
    <t>Administración de Proyecto</t>
  </si>
  <si>
    <t>SI</t>
  </si>
  <si>
    <t>NO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</si>
</sst>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b/>
      <sz val="12"/>
      <name val="Arial"/>
      <family val="2"/>
    </font>
    <font>
      <sz val="10"/>
      <name val="Arial"/>
      <family val="2"/>
    </font>
    <font>
      <b/>
      <sz val="10"/>
      <name val="Arial"/>
      <family val="2"/>
    </font>
    <font>
      <sz val="10"/>
      <color theme="0" tint="-0.34998626667073579"/>
      <name val="Arial"/>
      <family val="2"/>
    </font>
    <font>
      <sz val="10"/>
      <color theme="0"/>
      <name val="Arial"/>
      <family val="2"/>
    </font>
    <font>
      <b/>
      <sz val="10"/>
      <color theme="0"/>
      <name val="Arial"/>
      <family val="2"/>
    </font>
    <font>
      <b/>
      <sz val="11"/>
      <color theme="0"/>
      <name val="Calibri"/>
      <family val="2"/>
      <scheme val="minor"/>
    </font>
    <font>
      <b/>
      <sz val="16"/>
      <color theme="0"/>
      <name val="Arial"/>
      <family val="2"/>
    </font>
    <font>
      <sz val="11"/>
      <color theme="1"/>
      <name val="Arial"/>
      <family val="2"/>
    </font>
    <font>
      <b/>
      <sz val="18"/>
      <color theme="1"/>
      <name val="Arial"/>
      <family val="2"/>
    </font>
    <font>
      <b/>
      <sz val="14"/>
      <color theme="1"/>
      <name val="Arial"/>
      <family val="2"/>
    </font>
    <font>
      <b/>
      <sz val="11"/>
      <color theme="1"/>
      <name val="Arial"/>
      <family val="2"/>
    </font>
    <font>
      <sz val="8"/>
      <color theme="1"/>
      <name val="Arial"/>
      <family val="2"/>
    </font>
    <font>
      <i/>
      <sz val="8"/>
      <color theme="1"/>
      <name val="Arial"/>
      <family val="2"/>
    </font>
    <font>
      <sz val="8"/>
      <color rgb="FF000000"/>
      <name val="Segoe UI"/>
      <family val="2"/>
    </font>
    <font>
      <b/>
      <sz val="11"/>
      <color theme="0"/>
      <name val="Arial"/>
      <family val="2"/>
    </font>
    <font>
      <sz val="20"/>
      <color theme="1"/>
      <name val="Arial"/>
      <family val="2"/>
    </font>
    <font>
      <sz val="8"/>
      <name val="Arial"/>
      <family val="2"/>
    </font>
    <font>
      <sz val="8"/>
      <color indexed="81"/>
      <name val="Arial"/>
      <family val="2"/>
    </font>
    <font>
      <sz val="11"/>
      <color theme="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theme="4"/>
        <bgColor indexed="64"/>
      </patternFill>
    </fill>
    <fill>
      <patternFill patternType="solid">
        <fgColor theme="0"/>
        <bgColor indexed="64"/>
      </patternFill>
    </fill>
    <fill>
      <patternFill patternType="solid">
        <fgColor theme="4" tint="0.39997558519241921"/>
        <bgColor indexed="64"/>
      </patternFill>
    </fill>
  </fills>
  <borders count="24">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medium">
        <color indexed="64"/>
      </left>
      <right style="thin">
        <color theme="0"/>
      </right>
      <top style="thin">
        <color theme="0"/>
      </top>
      <bottom style="thin">
        <color theme="0"/>
      </bottom>
      <diagonal/>
    </border>
    <border>
      <left style="medium">
        <color indexed="64"/>
      </left>
      <right style="thin">
        <color theme="0"/>
      </right>
      <top style="thin">
        <color theme="0"/>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theme="0"/>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ck">
        <color theme="0" tint="-0.34998626667073579"/>
      </left>
      <right/>
      <top/>
      <bottom/>
      <diagonal/>
    </border>
    <border>
      <left/>
      <right style="thick">
        <color theme="0" tint="-0.34998626667073579"/>
      </right>
      <top/>
      <bottom/>
      <diagonal/>
    </border>
    <border>
      <left style="thick">
        <color theme="0" tint="-0.34998626667073579"/>
      </left>
      <right/>
      <top/>
      <bottom style="thick">
        <color theme="0" tint="-0.34998626667073579"/>
      </bottom>
      <diagonal/>
    </border>
    <border>
      <left/>
      <right/>
      <top/>
      <bottom style="thick">
        <color theme="0" tint="-0.34998626667073579"/>
      </bottom>
      <diagonal/>
    </border>
    <border>
      <left/>
      <right style="thick">
        <color theme="0" tint="-0.34998626667073579"/>
      </right>
      <top/>
      <bottom style="thick">
        <color theme="0" tint="-0.34998626667073579"/>
      </bottom>
      <diagonal/>
    </border>
  </borders>
  <cellStyleXfs count="2">
    <xf numFmtId="0" fontId="0" fillId="0" borderId="0"/>
    <xf numFmtId="9" fontId="1" fillId="0" borderId="0" applyFont="0" applyFill="0" applyBorder="0" applyAlignment="0" applyProtection="0"/>
  </cellStyleXfs>
  <cellXfs count="109">
    <xf numFmtId="0" fontId="0" fillId="0" borderId="0" xfId="0"/>
    <xf numFmtId="0" fontId="3" fillId="0" borderId="13" xfId="0" applyFont="1" applyBorder="1" applyAlignment="1" applyProtection="1">
      <alignment horizontal="center" vertical="center"/>
      <protection locked="0"/>
    </xf>
    <xf numFmtId="0" fontId="6" fillId="0" borderId="13" xfId="0" applyFont="1" applyFill="1" applyBorder="1" applyAlignment="1" applyProtection="1">
      <alignment horizontal="center" vertical="center"/>
    </xf>
    <xf numFmtId="0" fontId="7" fillId="3" borderId="5" xfId="0" applyFont="1" applyFill="1" applyBorder="1" applyAlignment="1" applyProtection="1">
      <alignment vertical="top" wrapText="1"/>
    </xf>
    <xf numFmtId="0" fontId="10" fillId="0" borderId="0" xfId="0" applyFont="1" applyProtection="1"/>
    <xf numFmtId="0" fontId="11" fillId="0" borderId="0" xfId="0" applyFont="1" applyProtection="1"/>
    <xf numFmtId="0" fontId="13" fillId="5" borderId="13" xfId="0" applyFont="1" applyFill="1" applyBorder="1" applyAlignment="1" applyProtection="1">
      <alignment horizontal="right" vertical="center" wrapText="1"/>
    </xf>
    <xf numFmtId="0" fontId="13" fillId="5" borderId="13" xfId="0" applyFont="1" applyFill="1" applyBorder="1" applyAlignment="1" applyProtection="1">
      <alignment horizontal="right"/>
    </xf>
    <xf numFmtId="0" fontId="13" fillId="5" borderId="13" xfId="0" applyFont="1" applyFill="1" applyBorder="1" applyAlignment="1" applyProtection="1">
      <alignment horizontal="right" wrapText="1"/>
    </xf>
    <xf numFmtId="164" fontId="10" fillId="0" borderId="0" xfId="0" applyNumberFormat="1" applyFont="1" applyAlignment="1" applyProtection="1">
      <alignment horizontal="left" vertical="top" wrapText="1"/>
    </xf>
    <xf numFmtId="0" fontId="10" fillId="0" borderId="0" xfId="0" applyFont="1" applyAlignment="1" applyProtection="1">
      <alignment horizontal="left" vertical="top" wrapText="1"/>
    </xf>
    <xf numFmtId="0" fontId="13" fillId="5" borderId="17" xfId="0" applyFont="1" applyFill="1" applyBorder="1" applyProtection="1"/>
    <xf numFmtId="9" fontId="10" fillId="0" borderId="17" xfId="0" applyNumberFormat="1" applyFont="1" applyBorder="1" applyAlignment="1" applyProtection="1">
      <alignment vertical="top" wrapText="1"/>
      <protection hidden="1"/>
    </xf>
    <xf numFmtId="0" fontId="10" fillId="0" borderId="0" xfId="0" applyFont="1" applyAlignment="1" applyProtection="1">
      <alignment vertical="top" wrapText="1"/>
    </xf>
    <xf numFmtId="0" fontId="13" fillId="5" borderId="13" xfId="0" applyFont="1" applyFill="1" applyBorder="1" applyProtection="1"/>
    <xf numFmtId="0" fontId="10" fillId="0" borderId="13" xfId="0" applyFont="1" applyBorder="1" applyAlignment="1" applyProtection="1">
      <alignment horizontal="center" vertical="center"/>
      <protection hidden="1"/>
    </xf>
    <xf numFmtId="0" fontId="10" fillId="0" borderId="13" xfId="0" applyFont="1" applyBorder="1" applyAlignment="1" applyProtection="1">
      <alignment horizontal="center" vertical="center" wrapText="1"/>
      <protection hidden="1"/>
    </xf>
    <xf numFmtId="0" fontId="9" fillId="4" borderId="0" xfId="0" applyFont="1" applyFill="1" applyBorder="1" applyAlignment="1" applyProtection="1"/>
    <xf numFmtId="0" fontId="9" fillId="0" borderId="0" xfId="0" applyFont="1" applyFill="1" applyBorder="1" applyAlignment="1" applyProtection="1"/>
    <xf numFmtId="0" fontId="7" fillId="0" borderId="0" xfId="0" applyFont="1" applyFill="1" applyBorder="1" applyAlignment="1" applyProtection="1">
      <alignment vertical="center" wrapText="1"/>
    </xf>
    <xf numFmtId="0" fontId="5" fillId="2" borderId="13" xfId="0" applyFont="1" applyFill="1" applyBorder="1" applyAlignment="1" applyProtection="1">
      <alignment vertical="center"/>
    </xf>
    <xf numFmtId="0" fontId="3" fillId="0" borderId="18" xfId="0" applyFont="1" applyBorder="1" applyAlignment="1" applyProtection="1">
      <alignment horizontal="center" vertical="center"/>
    </xf>
    <xf numFmtId="0" fontId="3" fillId="0" borderId="13" xfId="0" applyFont="1" applyBorder="1" applyAlignment="1" applyProtection="1">
      <alignment horizontal="center" vertical="center"/>
    </xf>
    <xf numFmtId="9" fontId="10" fillId="0" borderId="13" xfId="1" applyFont="1" applyBorder="1" applyAlignment="1" applyProtection="1">
      <alignment horizontal="center" vertical="center"/>
      <protection hidden="1"/>
    </xf>
    <xf numFmtId="0" fontId="0" fillId="0" borderId="8" xfId="0" applyBorder="1" applyAlignment="1" applyProtection="1">
      <alignment vertical="center"/>
    </xf>
    <xf numFmtId="0" fontId="0" fillId="0" borderId="9" xfId="0" applyBorder="1" applyProtection="1"/>
    <xf numFmtId="0" fontId="0" fillId="0" borderId="9" xfId="0" applyBorder="1" applyAlignment="1" applyProtection="1">
      <alignment horizontal="center"/>
    </xf>
    <xf numFmtId="0" fontId="0" fillId="0" borderId="1" xfId="0" applyBorder="1" applyProtection="1"/>
    <xf numFmtId="0" fontId="0" fillId="0" borderId="0" xfId="0" applyProtection="1"/>
    <xf numFmtId="0" fontId="0" fillId="0" borderId="10" xfId="0" applyBorder="1" applyAlignment="1" applyProtection="1">
      <alignment vertical="center"/>
    </xf>
    <xf numFmtId="0" fontId="0" fillId="0" borderId="1" xfId="0" applyBorder="1" applyAlignment="1" applyProtection="1">
      <alignment horizontal="center"/>
    </xf>
    <xf numFmtId="0" fontId="0" fillId="0" borderId="11" xfId="0" applyBorder="1" applyAlignment="1" applyProtection="1">
      <alignment vertical="center"/>
    </xf>
    <xf numFmtId="0" fontId="0" fillId="0" borderId="3" xfId="0" applyBorder="1" applyProtection="1"/>
    <xf numFmtId="0" fontId="0" fillId="0" borderId="3" xfId="0" applyBorder="1" applyAlignment="1" applyProtection="1">
      <alignment horizontal="center"/>
    </xf>
    <xf numFmtId="0" fontId="0" fillId="0" borderId="0" xfId="0" applyBorder="1" applyAlignment="1" applyProtection="1">
      <alignment vertical="center"/>
    </xf>
    <xf numFmtId="0" fontId="0" fillId="0" borderId="0" xfId="0" applyBorder="1" applyProtection="1"/>
    <xf numFmtId="0" fontId="0" fillId="0" borderId="0" xfId="0" applyBorder="1" applyAlignment="1" applyProtection="1">
      <alignment horizontal="center"/>
    </xf>
    <xf numFmtId="0" fontId="3" fillId="0" borderId="0" xfId="0" applyFont="1" applyBorder="1" applyAlignment="1" applyProtection="1">
      <alignment horizontal="center"/>
    </xf>
    <xf numFmtId="0" fontId="0" fillId="0" borderId="13" xfId="0" applyBorder="1" applyProtection="1"/>
    <xf numFmtId="0" fontId="0" fillId="0" borderId="0" xfId="0" applyAlignment="1" applyProtection="1">
      <alignment vertical="center"/>
    </xf>
    <xf numFmtId="0" fontId="10" fillId="0" borderId="0" xfId="0" applyFont="1" applyBorder="1" applyProtection="1"/>
    <xf numFmtId="0" fontId="10" fillId="0" borderId="1" xfId="0" applyFont="1" applyBorder="1" applyProtection="1"/>
    <xf numFmtId="0" fontId="10" fillId="0" borderId="2" xfId="0" applyFont="1" applyBorder="1" applyProtection="1"/>
    <xf numFmtId="0" fontId="10" fillId="0" borderId="3" xfId="0" applyFont="1" applyBorder="1" applyProtection="1"/>
    <xf numFmtId="0" fontId="10" fillId="0" borderId="4" xfId="0" applyFont="1" applyBorder="1" applyProtection="1"/>
    <xf numFmtId="10" fontId="2" fillId="2" borderId="13" xfId="1" applyNumberFormat="1" applyFont="1" applyFill="1" applyBorder="1" applyAlignment="1" applyProtection="1">
      <alignment horizontal="center"/>
    </xf>
    <xf numFmtId="0" fontId="13" fillId="5" borderId="13" xfId="0" applyFont="1" applyFill="1" applyBorder="1" applyAlignment="1" applyProtection="1">
      <alignment horizontal="center"/>
    </xf>
    <xf numFmtId="0" fontId="13" fillId="5" borderId="13" xfId="0" applyFont="1" applyFill="1" applyBorder="1" applyAlignment="1" applyProtection="1">
      <alignment horizontal="right" vertical="top" wrapText="1"/>
    </xf>
    <xf numFmtId="0" fontId="7" fillId="3" borderId="13" xfId="0" applyFont="1" applyFill="1" applyBorder="1" applyAlignment="1" applyProtection="1">
      <alignment horizontal="center" vertical="center" wrapText="1"/>
    </xf>
    <xf numFmtId="0" fontId="21" fillId="0" borderId="0" xfId="0" applyFont="1" applyFill="1" applyBorder="1" applyProtection="1"/>
    <xf numFmtId="0" fontId="8" fillId="3" borderId="6" xfId="0" applyFont="1" applyFill="1" applyBorder="1" applyAlignment="1" applyProtection="1">
      <alignment vertical="top" wrapText="1"/>
    </xf>
    <xf numFmtId="0" fontId="8" fillId="3" borderId="6" xfId="0" applyFont="1" applyFill="1" applyBorder="1" applyAlignment="1" applyProtection="1">
      <alignment horizontal="left" vertical="top"/>
    </xf>
    <xf numFmtId="0" fontId="8" fillId="3" borderId="7" xfId="0" applyFont="1" applyFill="1" applyBorder="1" applyAlignment="1" applyProtection="1">
      <alignment vertical="top" wrapText="1"/>
    </xf>
    <xf numFmtId="0" fontId="8" fillId="3" borderId="6" xfId="0" applyFont="1" applyFill="1" applyBorder="1" applyAlignment="1" applyProtection="1">
      <alignment vertical="top"/>
    </xf>
    <xf numFmtId="0" fontId="10" fillId="0" borderId="13" xfId="0" applyFont="1" applyBorder="1" applyAlignment="1" applyProtection="1">
      <alignment horizontal="center" vertical="center"/>
    </xf>
    <xf numFmtId="0" fontId="10" fillId="0" borderId="0" xfId="0" applyFont="1" applyBorder="1" applyProtection="1">
      <protection locked="0"/>
    </xf>
    <xf numFmtId="0" fontId="10" fillId="0" borderId="0" xfId="0" applyFont="1" applyProtection="1">
      <protection locked="0"/>
    </xf>
    <xf numFmtId="0" fontId="7" fillId="3" borderId="13" xfId="0" applyFont="1" applyFill="1" applyBorder="1" applyAlignment="1" applyProtection="1">
      <alignment horizontal="center" vertical="center" wrapText="1"/>
    </xf>
    <xf numFmtId="9" fontId="18" fillId="0" borderId="13" xfId="1" applyFont="1" applyBorder="1" applyAlignment="1" applyProtection="1">
      <alignment horizontal="center" vertical="center"/>
    </xf>
    <xf numFmtId="0" fontId="10" fillId="0" borderId="13" xfId="0" applyFont="1" applyBorder="1" applyAlignment="1" applyProtection="1">
      <alignment horizontal="left" vertical="top" wrapText="1"/>
      <protection locked="0"/>
    </xf>
    <xf numFmtId="0" fontId="13" fillId="5" borderId="13" xfId="0" applyFont="1" applyFill="1" applyBorder="1" applyAlignment="1" applyProtection="1">
      <alignment horizontal="right" vertical="top" wrapText="1"/>
    </xf>
    <xf numFmtId="0" fontId="12" fillId="5" borderId="0" xfId="0" applyFont="1" applyFill="1" applyAlignment="1" applyProtection="1">
      <alignment horizontal="center" vertical="center" wrapText="1"/>
    </xf>
    <xf numFmtId="0" fontId="10" fillId="0" borderId="13" xfId="0" applyFont="1" applyBorder="1" applyAlignment="1" applyProtection="1">
      <alignment horizontal="left" vertical="center" wrapText="1"/>
    </xf>
    <xf numFmtId="0" fontId="10" fillId="0" borderId="5" xfId="0" applyFont="1" applyBorder="1" applyAlignment="1" applyProtection="1">
      <alignment horizontal="left" vertical="top" wrapText="1"/>
      <protection locked="0"/>
    </xf>
    <xf numFmtId="0" fontId="10" fillId="0" borderId="6" xfId="0" applyFont="1" applyBorder="1" applyAlignment="1" applyProtection="1">
      <alignment horizontal="left" vertical="top" wrapText="1"/>
      <protection locked="0"/>
    </xf>
    <xf numFmtId="0" fontId="10" fillId="0" borderId="7" xfId="0" applyFont="1" applyBorder="1" applyAlignment="1" applyProtection="1">
      <alignment horizontal="left" vertical="top" wrapText="1"/>
      <protection locked="0"/>
    </xf>
    <xf numFmtId="0" fontId="13" fillId="5" borderId="13" xfId="0" applyFont="1" applyFill="1" applyBorder="1" applyAlignment="1" applyProtection="1">
      <alignment horizontal="center"/>
    </xf>
    <xf numFmtId="15" fontId="10" fillId="0" borderId="13" xfId="0" applyNumberFormat="1" applyFont="1" applyBorder="1" applyAlignment="1" applyProtection="1">
      <alignment horizontal="left" vertical="top" wrapText="1"/>
      <protection locked="0"/>
    </xf>
    <xf numFmtId="164" fontId="10" fillId="0" borderId="17" xfId="0" applyNumberFormat="1" applyFont="1" applyBorder="1" applyAlignment="1" applyProtection="1">
      <alignment horizontal="left" vertical="top" wrapText="1"/>
      <protection locked="0"/>
    </xf>
    <xf numFmtId="0" fontId="10" fillId="0" borderId="13" xfId="0" applyFont="1" applyBorder="1" applyAlignment="1" applyProtection="1">
      <alignment horizontal="left" vertical="center"/>
      <protection locked="0"/>
    </xf>
    <xf numFmtId="0" fontId="10" fillId="0" borderId="13" xfId="0" applyFont="1" applyBorder="1" applyAlignment="1" applyProtection="1">
      <alignment horizontal="center" vertical="center" wrapText="1"/>
    </xf>
    <xf numFmtId="0" fontId="13" fillId="5" borderId="5" xfId="0" applyFont="1" applyFill="1" applyBorder="1" applyAlignment="1" applyProtection="1">
      <alignment horizontal="left" vertical="top" wrapText="1"/>
    </xf>
    <xf numFmtId="0" fontId="13" fillId="5" borderId="6" xfId="0" applyFont="1" applyFill="1" applyBorder="1" applyAlignment="1" applyProtection="1">
      <alignment horizontal="left" vertical="top" wrapText="1"/>
    </xf>
    <xf numFmtId="0" fontId="13" fillId="5" borderId="7" xfId="0" applyFont="1" applyFill="1" applyBorder="1" applyAlignment="1" applyProtection="1">
      <alignment horizontal="left" vertical="top" wrapText="1"/>
    </xf>
    <xf numFmtId="0" fontId="13" fillId="0" borderId="0" xfId="0" applyFont="1" applyFill="1" applyBorder="1" applyAlignment="1" applyProtection="1">
      <alignment horizontal="center" vertical="center" wrapText="1"/>
    </xf>
    <xf numFmtId="0" fontId="10" fillId="0" borderId="0" xfId="0" applyFont="1" applyFill="1" applyBorder="1" applyAlignment="1" applyProtection="1">
      <alignment horizontal="center" vertical="center"/>
    </xf>
    <xf numFmtId="0" fontId="14" fillId="0" borderId="13" xfId="0" applyFont="1" applyBorder="1" applyAlignment="1" applyProtection="1">
      <alignment horizontal="left" vertical="top" wrapText="1"/>
      <protection locked="0"/>
    </xf>
    <xf numFmtId="0" fontId="15" fillId="0" borderId="19" xfId="0" applyFont="1" applyBorder="1" applyAlignment="1" applyProtection="1">
      <alignment horizontal="center" vertical="center" wrapText="1"/>
    </xf>
    <xf numFmtId="0" fontId="15" fillId="0" borderId="0" xfId="0" applyFont="1" applyBorder="1" applyAlignment="1" applyProtection="1">
      <alignment horizontal="center" vertical="center" wrapText="1"/>
    </xf>
    <xf numFmtId="0" fontId="15" fillId="0" borderId="20" xfId="0" applyFont="1" applyBorder="1" applyAlignment="1" applyProtection="1">
      <alignment horizontal="center" vertical="center" wrapText="1"/>
    </xf>
    <xf numFmtId="0" fontId="15" fillId="0" borderId="21" xfId="0" applyFont="1" applyBorder="1" applyAlignment="1" applyProtection="1">
      <alignment horizontal="center" vertical="center" wrapText="1"/>
    </xf>
    <xf numFmtId="0" fontId="15" fillId="0" borderId="22" xfId="0" applyFont="1" applyBorder="1" applyAlignment="1" applyProtection="1">
      <alignment horizontal="center" vertical="center" wrapText="1"/>
    </xf>
    <xf numFmtId="0" fontId="15" fillId="0" borderId="23" xfId="0" applyFont="1" applyBorder="1" applyAlignment="1" applyProtection="1">
      <alignment horizontal="center" vertical="center" wrapText="1"/>
    </xf>
    <xf numFmtId="0" fontId="10" fillId="0" borderId="1" xfId="0" applyFont="1" applyBorder="1" applyAlignment="1" applyProtection="1">
      <alignment vertical="top" wrapText="1"/>
    </xf>
    <xf numFmtId="0" fontId="10" fillId="0" borderId="1" xfId="0" applyFont="1" applyBorder="1" applyAlignment="1" applyProtection="1">
      <alignment wrapText="1"/>
    </xf>
    <xf numFmtId="0" fontId="13" fillId="0" borderId="0" xfId="0" applyFont="1" applyAlignment="1" applyProtection="1">
      <alignment horizontal="left" vertical="top" wrapText="1"/>
    </xf>
    <xf numFmtId="0" fontId="11" fillId="0" borderId="16"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11" fillId="0" borderId="0" xfId="0" applyFont="1" applyAlignment="1" applyProtection="1">
      <alignment horizontal="center"/>
    </xf>
    <xf numFmtId="0" fontId="9" fillId="3" borderId="0" xfId="0" applyFont="1" applyFill="1" applyBorder="1" applyAlignment="1" applyProtection="1">
      <alignment horizontal="center" vertical="center"/>
    </xf>
    <xf numFmtId="0" fontId="17" fillId="3" borderId="5" xfId="0" applyFont="1" applyFill="1" applyBorder="1" applyAlignment="1" applyProtection="1">
      <alignment horizontal="center" vertical="center" wrapText="1"/>
    </xf>
    <xf numFmtId="0" fontId="17" fillId="3" borderId="7"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7" fillId="3" borderId="5" xfId="0" applyFont="1" applyFill="1" applyBorder="1" applyAlignment="1" applyProtection="1">
      <alignment horizontal="center" vertical="center" wrapText="1"/>
    </xf>
    <xf numFmtId="0" fontId="7" fillId="3" borderId="6" xfId="0" applyFont="1" applyFill="1" applyBorder="1" applyAlignment="1" applyProtection="1">
      <alignment horizontal="center" vertical="center" wrapText="1"/>
    </xf>
    <xf numFmtId="0" fontId="7" fillId="3" borderId="7" xfId="0" applyFont="1" applyFill="1" applyBorder="1" applyAlignment="1" applyProtection="1">
      <alignment horizontal="center" vertical="center" wrapText="1"/>
    </xf>
    <xf numFmtId="0" fontId="3" fillId="0" borderId="13" xfId="0" applyFont="1" applyFill="1" applyBorder="1" applyAlignment="1" applyProtection="1">
      <alignment horizontal="justify" vertical="top" readingOrder="1"/>
    </xf>
    <xf numFmtId="0" fontId="3" fillId="0" borderId="13" xfId="0" applyFont="1" applyBorder="1" applyAlignment="1" applyProtection="1">
      <alignment horizontal="justify" wrapText="1"/>
      <protection locked="0"/>
    </xf>
    <xf numFmtId="0" fontId="3" fillId="0" borderId="18" xfId="0" applyFont="1" applyFill="1" applyBorder="1" applyAlignment="1" applyProtection="1">
      <alignment horizontal="justify" vertical="top" wrapText="1" readingOrder="1"/>
    </xf>
    <xf numFmtId="0" fontId="3" fillId="0" borderId="13" xfId="0" applyFont="1" applyFill="1" applyBorder="1" applyAlignment="1" applyProtection="1">
      <alignment horizontal="justify" vertical="top" wrapText="1" readingOrder="1"/>
    </xf>
    <xf numFmtId="0" fontId="9" fillId="3" borderId="0" xfId="0" applyFont="1" applyFill="1" applyBorder="1" applyAlignment="1" applyProtection="1">
      <alignment horizontal="center"/>
    </xf>
    <xf numFmtId="0" fontId="4" fillId="0" borderId="12" xfId="0" applyFont="1" applyFill="1" applyBorder="1" applyAlignment="1" applyProtection="1">
      <alignment horizontal="left" vertical="center" wrapText="1"/>
    </xf>
    <xf numFmtId="0" fontId="3" fillId="0" borderId="17" xfId="0" applyFont="1" applyFill="1" applyBorder="1" applyAlignment="1" applyProtection="1">
      <alignment horizontal="justify" vertical="top" readingOrder="1"/>
    </xf>
    <xf numFmtId="0" fontId="19" fillId="0" borderId="17" xfId="0" applyFont="1" applyBorder="1" applyAlignment="1" applyProtection="1">
      <alignment horizontal="left" vertical="top" wrapText="1"/>
      <protection locked="0"/>
    </xf>
    <xf numFmtId="0" fontId="3" fillId="0" borderId="5" xfId="0" applyFont="1" applyFill="1" applyBorder="1" applyAlignment="1" applyProtection="1">
      <alignment horizontal="justify" vertical="top" wrapText="1" readingOrder="1"/>
    </xf>
    <xf numFmtId="0" fontId="3" fillId="0" borderId="6" xfId="0" applyFont="1" applyFill="1" applyBorder="1" applyAlignment="1" applyProtection="1">
      <alignment horizontal="justify" vertical="top" wrapText="1" readingOrder="1"/>
    </xf>
    <xf numFmtId="0" fontId="3" fillId="0" borderId="7" xfId="0" applyFont="1" applyFill="1" applyBorder="1" applyAlignment="1" applyProtection="1">
      <alignment horizontal="justify" vertical="top" wrapText="1" readingOrder="1"/>
    </xf>
    <xf numFmtId="0" fontId="3" fillId="2" borderId="14" xfId="0" applyFont="1" applyFill="1" applyBorder="1" applyAlignment="1" applyProtection="1">
      <alignment horizontal="center"/>
    </xf>
    <xf numFmtId="0" fontId="3" fillId="2" borderId="15" xfId="0" applyFont="1" applyFill="1" applyBorder="1" applyAlignment="1" applyProtection="1">
      <alignment horizontal="center"/>
    </xf>
  </cellXfs>
  <cellStyles count="2">
    <cellStyle name="Normal" xfId="0" builtinId="0"/>
    <cellStyle name="Porcentaje" xfId="1" builtinId="5"/>
  </cellStyles>
  <dxfs count="18">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auto="1"/>
      </font>
      <fill>
        <patternFill>
          <bgColor rgb="FF00B050"/>
        </patternFill>
      </fill>
    </dxf>
    <dxf>
      <font>
        <color auto="1"/>
      </font>
      <fill>
        <patternFill>
          <bgColor rgb="FFFFFF00"/>
        </patternFill>
      </fill>
    </dxf>
    <dxf>
      <font>
        <color auto="1"/>
      </font>
      <fill>
        <patternFill>
          <bgColor rgb="FFFF0000"/>
        </patternFill>
      </fill>
    </dxf>
    <dxf>
      <font>
        <color theme="1"/>
      </font>
      <fill>
        <patternFill patternType="none">
          <bgColor indexed="65"/>
        </patternFill>
      </fill>
    </dxf>
    <dxf>
      <font>
        <color theme="1"/>
      </font>
      <fill>
        <patternFill patternType="none">
          <bgColor indexed="65"/>
        </patternFill>
      </fill>
    </dxf>
    <dxf>
      <font>
        <color theme="1"/>
      </font>
      <fill>
        <patternFill patternType="none">
          <bgColor indexed="65"/>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GBox" noThreeD="1"/>
</file>

<file path=xl/ctrlProps/ctrlProp11.xml><?xml version="1.0" encoding="utf-8"?>
<formControlPr xmlns="http://schemas.microsoft.com/office/spreadsheetml/2009/9/main" objectType="Radio" checked="Checked" firstButton="1" fmlaLink="$M$13" lockText="1"/>
</file>

<file path=xl/ctrlProps/ctrlProp12.xml><?xml version="1.0" encoding="utf-8"?>
<formControlPr xmlns="http://schemas.microsoft.com/office/spreadsheetml/2009/9/main" objectType="Radio" lockText="1"/>
</file>

<file path=xl/ctrlProps/ctrlProp13.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GBox" noThreeD="1"/>
</file>

<file path=xl/ctrlProps/ctrlProp15.xml><?xml version="1.0" encoding="utf-8"?>
<formControlPr xmlns="http://schemas.microsoft.com/office/spreadsheetml/2009/9/main" objectType="Radio" checked="Checked" firstButton="1" fmlaLink="$M$14" lockText="1"/>
</file>

<file path=xl/ctrlProps/ctrlProp16.xml><?xml version="1.0" encoding="utf-8"?>
<formControlPr xmlns="http://schemas.microsoft.com/office/spreadsheetml/2009/9/main" objectType="Radio" lockText="1"/>
</file>

<file path=xl/ctrlProps/ctrlProp17.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GBox" noThreeD="1"/>
</file>

<file path=xl/ctrlProps/ctrlProp19.xml><?xml version="1.0" encoding="utf-8"?>
<formControlPr xmlns="http://schemas.microsoft.com/office/spreadsheetml/2009/9/main" objectType="Radio" checked="Checked" firstButton="1" fmlaLink="$M$15" lockText="1"/>
</file>

<file path=xl/ctrlProps/ctrlProp2.xml><?xml version="1.0" encoding="utf-8"?>
<formControlPr xmlns="http://schemas.microsoft.com/office/spreadsheetml/2009/9/main" objectType="Radio" checked="Checked" firstButton="1" fmlaLink="$M$11" lockText="1"/>
</file>

<file path=xl/ctrlProps/ctrlProp20.xml><?xml version="1.0" encoding="utf-8"?>
<formControlPr xmlns="http://schemas.microsoft.com/office/spreadsheetml/2009/9/main" objectType="Radio" lockText="1"/>
</file>

<file path=xl/ctrlProps/ctrlProp21.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GBox" noThreeD="1"/>
</file>

<file path=xl/ctrlProps/ctrlProp23.xml><?xml version="1.0" encoding="utf-8"?>
<formControlPr xmlns="http://schemas.microsoft.com/office/spreadsheetml/2009/9/main" objectType="Radio" checked="Checked" firstButton="1" fmlaLink="$M$16" lockText="1"/>
</file>

<file path=xl/ctrlProps/ctrlProp24.xml><?xml version="1.0" encoding="utf-8"?>
<formControlPr xmlns="http://schemas.microsoft.com/office/spreadsheetml/2009/9/main" objectType="Radio" lockText="1"/>
</file>

<file path=xl/ctrlProps/ctrlProp25.xml><?xml version="1.0" encoding="utf-8"?>
<formControlPr xmlns="http://schemas.microsoft.com/office/spreadsheetml/2009/9/main" objectType="Radio" lockText="1" noThreeD="1"/>
</file>

<file path=xl/ctrlProps/ctrlProp26.xml><?xml version="1.0" encoding="utf-8"?>
<formControlPr xmlns="http://schemas.microsoft.com/office/spreadsheetml/2009/9/main" objectType="GBox" noThreeD="1"/>
</file>

<file path=xl/ctrlProps/ctrlProp27.xml><?xml version="1.0" encoding="utf-8"?>
<formControlPr xmlns="http://schemas.microsoft.com/office/spreadsheetml/2009/9/main" objectType="Radio" checked="Checked" firstButton="1" fmlaLink="$M$17" lockText="1"/>
</file>

<file path=xl/ctrlProps/ctrlProp28.xml><?xml version="1.0" encoding="utf-8"?>
<formControlPr xmlns="http://schemas.microsoft.com/office/spreadsheetml/2009/9/main" objectType="Radio" lockText="1"/>
</file>

<file path=xl/ctrlProps/ctrlProp2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file>

<file path=xl/ctrlProps/ctrlProp30.xml><?xml version="1.0" encoding="utf-8"?>
<formControlPr xmlns="http://schemas.microsoft.com/office/spreadsheetml/2009/9/main" objectType="GBox" noThreeD="1"/>
</file>

<file path=xl/ctrlProps/ctrlProp31.xml><?xml version="1.0" encoding="utf-8"?>
<formControlPr xmlns="http://schemas.microsoft.com/office/spreadsheetml/2009/9/main" objectType="Radio" checked="Checked" firstButton="1" fmlaLink="$M$18" lockText="1"/>
</file>

<file path=xl/ctrlProps/ctrlProp32.xml><?xml version="1.0" encoding="utf-8"?>
<formControlPr xmlns="http://schemas.microsoft.com/office/spreadsheetml/2009/9/main" objectType="Radio" lockText="1"/>
</file>

<file path=xl/ctrlProps/ctrlProp3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GBox"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checked="Checked" firstButton="1" fmlaLink="$M$12" lockText="1"/>
</file>

<file path=xl/ctrlProps/ctrlProp8.xml><?xml version="1.0" encoding="utf-8"?>
<formControlPr xmlns="http://schemas.microsoft.com/office/spreadsheetml/2009/9/main" objectType="Radio" lockText="1"/>
</file>

<file path=xl/ctrlProps/ctrlProp9.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38100</xdr:rowOff>
    </xdr:from>
    <xdr:to>
      <xdr:col>3</xdr:col>
      <xdr:colOff>569004</xdr:colOff>
      <xdr:row>5</xdr:row>
      <xdr:rowOff>30163</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9050" y="38100"/>
          <a:ext cx="5007654" cy="8969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0</xdr:row>
      <xdr:rowOff>28575</xdr:rowOff>
    </xdr:from>
    <xdr:to>
      <xdr:col>6</xdr:col>
      <xdr:colOff>445179</xdr:colOff>
      <xdr:row>5</xdr:row>
      <xdr:rowOff>20638</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9525" y="28575"/>
          <a:ext cx="5007654" cy="8969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47625</xdr:colOff>
          <xdr:row>10</xdr:row>
          <xdr:rowOff>85725</xdr:rowOff>
        </xdr:from>
        <xdr:to>
          <xdr:col>5</xdr:col>
          <xdr:colOff>1981200</xdr:colOff>
          <xdr:row>10</xdr:row>
          <xdr:rowOff>504825</xdr:rowOff>
        </xdr:to>
        <xdr:sp macro="" textlink="">
          <xdr:nvSpPr>
            <xdr:cNvPr id="6145" name="Group Box 1"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171450</xdr:colOff>
          <xdr:row>10</xdr:row>
          <xdr:rowOff>152400</xdr:rowOff>
        </xdr:from>
        <xdr:to>
          <xdr:col>5</xdr:col>
          <xdr:colOff>1828800</xdr:colOff>
          <xdr:row>10</xdr:row>
          <xdr:rowOff>400050</xdr:rowOff>
        </xdr:to>
        <xdr:grpSp>
          <xdr:nvGrpSpPr>
            <xdr:cNvPr id="3" name="Grupo 2">
              <a:extLst>
                <a:ext uri="{FF2B5EF4-FFF2-40B4-BE49-F238E27FC236}">
                  <a16:creationId xmlns:a16="http://schemas.microsoft.com/office/drawing/2014/main" id="{00000000-0008-0000-0200-000003000000}"/>
                </a:ext>
              </a:extLst>
            </xdr:cNvPr>
            <xdr:cNvGrpSpPr/>
          </xdr:nvGrpSpPr>
          <xdr:grpSpPr>
            <a:xfrm>
              <a:off x="5526617" y="1983317"/>
              <a:ext cx="1657350" cy="247650"/>
              <a:chOff x="5524500" y="1981200"/>
              <a:chExt cx="1657350" cy="247650"/>
            </a:xfrm>
          </xdr:grpSpPr>
          <xdr:sp macro="" textlink="">
            <xdr:nvSpPr>
              <xdr:cNvPr id="6146" name="Option Button 2"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5524500" y="1981200"/>
                <a:ext cx="304800" cy="2476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147" name="Option Button 3" hidden="1">
                <a:extLst>
                  <a:ext uri="{63B3BB69-23CF-44E3-9099-C40C66FF867C}">
                    <a14:compatExt spid="_x0000_s6147"/>
                  </a:ext>
                  <a:ext uri="{FF2B5EF4-FFF2-40B4-BE49-F238E27FC236}">
                    <a16:creationId xmlns:a16="http://schemas.microsoft.com/office/drawing/2014/main" id="{00000000-0008-0000-0200-000003180000}"/>
                  </a:ext>
                </a:extLst>
              </xdr:cNvPr>
              <xdr:cNvSpPr/>
            </xdr:nvSpPr>
            <xdr:spPr bwMode="auto">
              <a:xfrm>
                <a:off x="6000750" y="20002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172" name="Option Button 28" hidden="1">
                <a:extLst>
                  <a:ext uri="{63B3BB69-23CF-44E3-9099-C40C66FF867C}">
                    <a14:compatExt spid="_x0000_s6172"/>
                  </a:ext>
                  <a:ext uri="{FF2B5EF4-FFF2-40B4-BE49-F238E27FC236}">
                    <a16:creationId xmlns:a16="http://schemas.microsoft.com/office/drawing/2014/main" id="{00000000-0008-0000-0200-00001C180000}"/>
                  </a:ext>
                </a:extLst>
              </xdr:cNvPr>
              <xdr:cNvSpPr/>
            </xdr:nvSpPr>
            <xdr:spPr bwMode="auto">
              <a:xfrm>
                <a:off x="6476999" y="2019300"/>
                <a:ext cx="704851"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85725</xdr:rowOff>
        </xdr:from>
        <xdr:to>
          <xdr:col>5</xdr:col>
          <xdr:colOff>1981200</xdr:colOff>
          <xdr:row>11</xdr:row>
          <xdr:rowOff>504825</xdr:rowOff>
        </xdr:to>
        <xdr:sp macro="" textlink="">
          <xdr:nvSpPr>
            <xdr:cNvPr id="6173" name="Group Box 29" hidden="1">
              <a:extLst>
                <a:ext uri="{63B3BB69-23CF-44E3-9099-C40C66FF867C}">
                  <a14:compatExt spid="_x0000_s6173"/>
                </a:ext>
                <a:ext uri="{FF2B5EF4-FFF2-40B4-BE49-F238E27FC236}">
                  <a16:creationId xmlns:a16="http://schemas.microsoft.com/office/drawing/2014/main" id="{00000000-0008-0000-0200-00001D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85725</xdr:rowOff>
        </xdr:from>
        <xdr:to>
          <xdr:col>5</xdr:col>
          <xdr:colOff>1981200</xdr:colOff>
          <xdr:row>11</xdr:row>
          <xdr:rowOff>504825</xdr:rowOff>
        </xdr:to>
        <xdr:sp macro="" textlink="">
          <xdr:nvSpPr>
            <xdr:cNvPr id="6174" name="Group Box 30" hidden="1">
              <a:extLst>
                <a:ext uri="{63B3BB69-23CF-44E3-9099-C40C66FF867C}">
                  <a14:compatExt spid="_x0000_s6174"/>
                </a:ext>
                <a:ext uri="{FF2B5EF4-FFF2-40B4-BE49-F238E27FC236}">
                  <a16:creationId xmlns:a16="http://schemas.microsoft.com/office/drawing/2014/main" id="{00000000-0008-0000-0200-00001E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5</xdr:col>
          <xdr:colOff>171450</xdr:colOff>
          <xdr:row>11</xdr:row>
          <xdr:rowOff>152400</xdr:rowOff>
        </xdr:from>
        <xdr:to>
          <xdr:col>5</xdr:col>
          <xdr:colOff>476250</xdr:colOff>
          <xdr:row>11</xdr:row>
          <xdr:rowOff>400050</xdr:rowOff>
        </xdr:to>
        <xdr:sp macro="" textlink="">
          <xdr:nvSpPr>
            <xdr:cNvPr id="6175" name="Option Button 31" hidden="1">
              <a:extLst>
                <a:ext uri="{63B3BB69-23CF-44E3-9099-C40C66FF867C}">
                  <a14:compatExt spid="_x0000_s6175"/>
                </a:ext>
                <a:ext uri="{FF2B5EF4-FFF2-40B4-BE49-F238E27FC236}">
                  <a16:creationId xmlns:a16="http://schemas.microsoft.com/office/drawing/2014/main" id="{00000000-0008-0000-0200-00001F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647700</xdr:colOff>
          <xdr:row>11</xdr:row>
          <xdr:rowOff>171450</xdr:rowOff>
        </xdr:from>
        <xdr:to>
          <xdr:col>5</xdr:col>
          <xdr:colOff>1828800</xdr:colOff>
          <xdr:row>11</xdr:row>
          <xdr:rowOff>390525</xdr:rowOff>
        </xdr:to>
        <xdr:grpSp>
          <xdr:nvGrpSpPr>
            <xdr:cNvPr id="4" name="Grupo 3">
              <a:extLst>
                <a:ext uri="{FF2B5EF4-FFF2-40B4-BE49-F238E27FC236}">
                  <a16:creationId xmlns:a16="http://schemas.microsoft.com/office/drawing/2014/main" id="{00000000-0008-0000-0200-000004000000}"/>
                </a:ext>
              </a:extLst>
            </xdr:cNvPr>
            <xdr:cNvGrpSpPr/>
          </xdr:nvGrpSpPr>
          <xdr:grpSpPr>
            <a:xfrm>
              <a:off x="6002867" y="2563283"/>
              <a:ext cx="1181100" cy="219075"/>
              <a:chOff x="6000750" y="2562225"/>
              <a:chExt cx="1181100" cy="219075"/>
            </a:xfrm>
          </xdr:grpSpPr>
          <xdr:sp macro="" textlink="">
            <xdr:nvSpPr>
              <xdr:cNvPr id="6176" name="Option Button 32" hidden="1">
                <a:extLst>
                  <a:ext uri="{63B3BB69-23CF-44E3-9099-C40C66FF867C}">
                    <a14:compatExt spid="_x0000_s6176"/>
                  </a:ext>
                  <a:ext uri="{FF2B5EF4-FFF2-40B4-BE49-F238E27FC236}">
                    <a16:creationId xmlns:a16="http://schemas.microsoft.com/office/drawing/2014/main" id="{00000000-0008-0000-0200-000020180000}"/>
                  </a:ext>
                </a:extLst>
              </xdr:cNvPr>
              <xdr:cNvSpPr/>
            </xdr:nvSpPr>
            <xdr:spPr bwMode="auto">
              <a:xfrm>
                <a:off x="6000750" y="256222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177" name="Option Button 33" hidden="1">
                <a:extLst>
                  <a:ext uri="{63B3BB69-23CF-44E3-9099-C40C66FF867C}">
                    <a14:compatExt spid="_x0000_s6177"/>
                  </a:ext>
                  <a:ext uri="{FF2B5EF4-FFF2-40B4-BE49-F238E27FC236}">
                    <a16:creationId xmlns:a16="http://schemas.microsoft.com/office/drawing/2014/main" id="{00000000-0008-0000-0200-000021180000}"/>
                  </a:ext>
                </a:extLst>
              </xdr:cNvPr>
              <xdr:cNvSpPr/>
            </xdr:nvSpPr>
            <xdr:spPr bwMode="auto">
              <a:xfrm>
                <a:off x="6477000" y="2581275"/>
                <a:ext cx="704850"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85725</xdr:rowOff>
        </xdr:from>
        <xdr:to>
          <xdr:col>5</xdr:col>
          <xdr:colOff>1981200</xdr:colOff>
          <xdr:row>12</xdr:row>
          <xdr:rowOff>504825</xdr:rowOff>
        </xdr:to>
        <xdr:sp macro="" textlink="">
          <xdr:nvSpPr>
            <xdr:cNvPr id="6198" name="Group Box 54" hidden="1">
              <a:extLst>
                <a:ext uri="{63B3BB69-23CF-44E3-9099-C40C66FF867C}">
                  <a14:compatExt spid="_x0000_s6198"/>
                </a:ext>
                <a:ext uri="{FF2B5EF4-FFF2-40B4-BE49-F238E27FC236}">
                  <a16:creationId xmlns:a16="http://schemas.microsoft.com/office/drawing/2014/main" id="{00000000-0008-0000-0200-000036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171450</xdr:colOff>
          <xdr:row>12</xdr:row>
          <xdr:rowOff>152400</xdr:rowOff>
        </xdr:from>
        <xdr:to>
          <xdr:col>5</xdr:col>
          <xdr:colOff>1828800</xdr:colOff>
          <xdr:row>12</xdr:row>
          <xdr:rowOff>400050</xdr:rowOff>
        </xdr:to>
        <xdr:grpSp>
          <xdr:nvGrpSpPr>
            <xdr:cNvPr id="59" name="Grupo 58">
              <a:extLst>
                <a:ext uri="{FF2B5EF4-FFF2-40B4-BE49-F238E27FC236}">
                  <a16:creationId xmlns:a16="http://schemas.microsoft.com/office/drawing/2014/main" id="{00000000-0008-0000-0200-00003B000000}"/>
                </a:ext>
              </a:extLst>
            </xdr:cNvPr>
            <xdr:cNvGrpSpPr/>
          </xdr:nvGrpSpPr>
          <xdr:grpSpPr>
            <a:xfrm>
              <a:off x="5526617" y="3105150"/>
              <a:ext cx="1657350" cy="247650"/>
              <a:chOff x="5524500" y="1981200"/>
              <a:chExt cx="1657350" cy="247650"/>
            </a:xfrm>
          </xdr:grpSpPr>
          <xdr:sp macro="" textlink="">
            <xdr:nvSpPr>
              <xdr:cNvPr id="6199" name="Option Button 55" hidden="1">
                <a:extLst>
                  <a:ext uri="{63B3BB69-23CF-44E3-9099-C40C66FF867C}">
                    <a14:compatExt spid="_x0000_s6199"/>
                  </a:ext>
                  <a:ext uri="{FF2B5EF4-FFF2-40B4-BE49-F238E27FC236}">
                    <a16:creationId xmlns:a16="http://schemas.microsoft.com/office/drawing/2014/main" id="{00000000-0008-0000-0200-000037180000}"/>
                  </a:ext>
                </a:extLst>
              </xdr:cNvPr>
              <xdr:cNvSpPr/>
            </xdr:nvSpPr>
            <xdr:spPr bwMode="auto">
              <a:xfrm>
                <a:off x="5524500" y="1981200"/>
                <a:ext cx="304800" cy="2476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200" name="Option Button 56" hidden="1">
                <a:extLst>
                  <a:ext uri="{63B3BB69-23CF-44E3-9099-C40C66FF867C}">
                    <a14:compatExt spid="_x0000_s6200"/>
                  </a:ext>
                  <a:ext uri="{FF2B5EF4-FFF2-40B4-BE49-F238E27FC236}">
                    <a16:creationId xmlns:a16="http://schemas.microsoft.com/office/drawing/2014/main" id="{00000000-0008-0000-0200-000038180000}"/>
                  </a:ext>
                </a:extLst>
              </xdr:cNvPr>
              <xdr:cNvSpPr/>
            </xdr:nvSpPr>
            <xdr:spPr bwMode="auto">
              <a:xfrm>
                <a:off x="6000750" y="20002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201" name="Option Button 57" hidden="1">
                <a:extLst>
                  <a:ext uri="{63B3BB69-23CF-44E3-9099-C40C66FF867C}">
                    <a14:compatExt spid="_x0000_s6201"/>
                  </a:ext>
                  <a:ext uri="{FF2B5EF4-FFF2-40B4-BE49-F238E27FC236}">
                    <a16:creationId xmlns:a16="http://schemas.microsoft.com/office/drawing/2014/main" id="{00000000-0008-0000-0200-000039180000}"/>
                  </a:ext>
                </a:extLst>
              </xdr:cNvPr>
              <xdr:cNvSpPr/>
            </xdr:nvSpPr>
            <xdr:spPr bwMode="auto">
              <a:xfrm>
                <a:off x="6476999" y="2019300"/>
                <a:ext cx="704851"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85725</xdr:rowOff>
        </xdr:from>
        <xdr:to>
          <xdr:col>5</xdr:col>
          <xdr:colOff>1981200</xdr:colOff>
          <xdr:row>13</xdr:row>
          <xdr:rowOff>504825</xdr:rowOff>
        </xdr:to>
        <xdr:sp macro="" textlink="">
          <xdr:nvSpPr>
            <xdr:cNvPr id="6202" name="Group Box 58" hidden="1">
              <a:extLst>
                <a:ext uri="{63B3BB69-23CF-44E3-9099-C40C66FF867C}">
                  <a14:compatExt spid="_x0000_s6202"/>
                </a:ext>
                <a:ext uri="{FF2B5EF4-FFF2-40B4-BE49-F238E27FC236}">
                  <a16:creationId xmlns:a16="http://schemas.microsoft.com/office/drawing/2014/main" id="{00000000-0008-0000-0200-00003A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171450</xdr:colOff>
          <xdr:row>13</xdr:row>
          <xdr:rowOff>152400</xdr:rowOff>
        </xdr:from>
        <xdr:to>
          <xdr:col>5</xdr:col>
          <xdr:colOff>1828800</xdr:colOff>
          <xdr:row>13</xdr:row>
          <xdr:rowOff>400050</xdr:rowOff>
        </xdr:to>
        <xdr:grpSp>
          <xdr:nvGrpSpPr>
            <xdr:cNvPr id="64" name="Grupo 63">
              <a:extLst>
                <a:ext uri="{FF2B5EF4-FFF2-40B4-BE49-F238E27FC236}">
                  <a16:creationId xmlns:a16="http://schemas.microsoft.com/office/drawing/2014/main" id="{00000000-0008-0000-0200-000040000000}"/>
                </a:ext>
              </a:extLst>
            </xdr:cNvPr>
            <xdr:cNvGrpSpPr/>
          </xdr:nvGrpSpPr>
          <xdr:grpSpPr>
            <a:xfrm>
              <a:off x="5526617" y="3666067"/>
              <a:ext cx="1657350" cy="247650"/>
              <a:chOff x="5524500" y="1981200"/>
              <a:chExt cx="1657350" cy="247650"/>
            </a:xfrm>
          </xdr:grpSpPr>
          <xdr:sp macro="" textlink="">
            <xdr:nvSpPr>
              <xdr:cNvPr id="6203" name="Option Button 59" hidden="1">
                <a:extLst>
                  <a:ext uri="{63B3BB69-23CF-44E3-9099-C40C66FF867C}">
                    <a14:compatExt spid="_x0000_s6203"/>
                  </a:ext>
                  <a:ext uri="{FF2B5EF4-FFF2-40B4-BE49-F238E27FC236}">
                    <a16:creationId xmlns:a16="http://schemas.microsoft.com/office/drawing/2014/main" id="{00000000-0008-0000-0200-00003B180000}"/>
                  </a:ext>
                </a:extLst>
              </xdr:cNvPr>
              <xdr:cNvSpPr/>
            </xdr:nvSpPr>
            <xdr:spPr bwMode="auto">
              <a:xfrm>
                <a:off x="5524500" y="1981200"/>
                <a:ext cx="304800" cy="2476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204" name="Option Button 60" hidden="1">
                <a:extLst>
                  <a:ext uri="{63B3BB69-23CF-44E3-9099-C40C66FF867C}">
                    <a14:compatExt spid="_x0000_s6204"/>
                  </a:ext>
                  <a:ext uri="{FF2B5EF4-FFF2-40B4-BE49-F238E27FC236}">
                    <a16:creationId xmlns:a16="http://schemas.microsoft.com/office/drawing/2014/main" id="{00000000-0008-0000-0200-00003C180000}"/>
                  </a:ext>
                </a:extLst>
              </xdr:cNvPr>
              <xdr:cNvSpPr/>
            </xdr:nvSpPr>
            <xdr:spPr bwMode="auto">
              <a:xfrm>
                <a:off x="6000750" y="20002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205" name="Option Button 61" hidden="1">
                <a:extLst>
                  <a:ext uri="{63B3BB69-23CF-44E3-9099-C40C66FF867C}">
                    <a14:compatExt spid="_x0000_s6205"/>
                  </a:ext>
                  <a:ext uri="{FF2B5EF4-FFF2-40B4-BE49-F238E27FC236}">
                    <a16:creationId xmlns:a16="http://schemas.microsoft.com/office/drawing/2014/main" id="{00000000-0008-0000-0200-00003D180000}"/>
                  </a:ext>
                </a:extLst>
              </xdr:cNvPr>
              <xdr:cNvSpPr/>
            </xdr:nvSpPr>
            <xdr:spPr bwMode="auto">
              <a:xfrm>
                <a:off x="6476999" y="2019300"/>
                <a:ext cx="704851"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85725</xdr:rowOff>
        </xdr:from>
        <xdr:to>
          <xdr:col>5</xdr:col>
          <xdr:colOff>1981200</xdr:colOff>
          <xdr:row>14</xdr:row>
          <xdr:rowOff>504825</xdr:rowOff>
        </xdr:to>
        <xdr:sp macro="" textlink="">
          <xdr:nvSpPr>
            <xdr:cNvPr id="6206" name="Group Box 62" hidden="1">
              <a:extLst>
                <a:ext uri="{63B3BB69-23CF-44E3-9099-C40C66FF867C}">
                  <a14:compatExt spid="_x0000_s6206"/>
                </a:ext>
                <a:ext uri="{FF2B5EF4-FFF2-40B4-BE49-F238E27FC236}">
                  <a16:creationId xmlns:a16="http://schemas.microsoft.com/office/drawing/2014/main" id="{00000000-0008-0000-0200-00003E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171450</xdr:colOff>
          <xdr:row>14</xdr:row>
          <xdr:rowOff>152400</xdr:rowOff>
        </xdr:from>
        <xdr:to>
          <xdr:col>5</xdr:col>
          <xdr:colOff>1828800</xdr:colOff>
          <xdr:row>14</xdr:row>
          <xdr:rowOff>400050</xdr:rowOff>
        </xdr:to>
        <xdr:grpSp>
          <xdr:nvGrpSpPr>
            <xdr:cNvPr id="69" name="Grupo 68">
              <a:extLst>
                <a:ext uri="{FF2B5EF4-FFF2-40B4-BE49-F238E27FC236}">
                  <a16:creationId xmlns:a16="http://schemas.microsoft.com/office/drawing/2014/main" id="{00000000-0008-0000-0200-000045000000}"/>
                </a:ext>
              </a:extLst>
            </xdr:cNvPr>
            <xdr:cNvGrpSpPr/>
          </xdr:nvGrpSpPr>
          <xdr:grpSpPr>
            <a:xfrm>
              <a:off x="5526617" y="4226983"/>
              <a:ext cx="1657350" cy="247650"/>
              <a:chOff x="5524500" y="1981200"/>
              <a:chExt cx="1657350" cy="247650"/>
            </a:xfrm>
          </xdr:grpSpPr>
          <xdr:sp macro="" textlink="">
            <xdr:nvSpPr>
              <xdr:cNvPr id="6207" name="Option Button 63" hidden="1">
                <a:extLst>
                  <a:ext uri="{63B3BB69-23CF-44E3-9099-C40C66FF867C}">
                    <a14:compatExt spid="_x0000_s6207"/>
                  </a:ext>
                  <a:ext uri="{FF2B5EF4-FFF2-40B4-BE49-F238E27FC236}">
                    <a16:creationId xmlns:a16="http://schemas.microsoft.com/office/drawing/2014/main" id="{00000000-0008-0000-0200-00003F180000}"/>
                  </a:ext>
                </a:extLst>
              </xdr:cNvPr>
              <xdr:cNvSpPr/>
            </xdr:nvSpPr>
            <xdr:spPr bwMode="auto">
              <a:xfrm>
                <a:off x="5524500" y="1981200"/>
                <a:ext cx="304800" cy="2476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208" name="Option Button 64" hidden="1">
                <a:extLst>
                  <a:ext uri="{63B3BB69-23CF-44E3-9099-C40C66FF867C}">
                    <a14:compatExt spid="_x0000_s6208"/>
                  </a:ext>
                  <a:ext uri="{FF2B5EF4-FFF2-40B4-BE49-F238E27FC236}">
                    <a16:creationId xmlns:a16="http://schemas.microsoft.com/office/drawing/2014/main" id="{00000000-0008-0000-0200-000040180000}"/>
                  </a:ext>
                </a:extLst>
              </xdr:cNvPr>
              <xdr:cNvSpPr/>
            </xdr:nvSpPr>
            <xdr:spPr bwMode="auto">
              <a:xfrm>
                <a:off x="6000750" y="20002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209" name="Option Button 65" hidden="1">
                <a:extLst>
                  <a:ext uri="{63B3BB69-23CF-44E3-9099-C40C66FF867C}">
                    <a14:compatExt spid="_x0000_s6209"/>
                  </a:ext>
                  <a:ext uri="{FF2B5EF4-FFF2-40B4-BE49-F238E27FC236}">
                    <a16:creationId xmlns:a16="http://schemas.microsoft.com/office/drawing/2014/main" id="{00000000-0008-0000-0200-000041180000}"/>
                  </a:ext>
                </a:extLst>
              </xdr:cNvPr>
              <xdr:cNvSpPr/>
            </xdr:nvSpPr>
            <xdr:spPr bwMode="auto">
              <a:xfrm>
                <a:off x="6476999" y="2019300"/>
                <a:ext cx="704851"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85725</xdr:rowOff>
        </xdr:from>
        <xdr:to>
          <xdr:col>5</xdr:col>
          <xdr:colOff>1981200</xdr:colOff>
          <xdr:row>15</xdr:row>
          <xdr:rowOff>504825</xdr:rowOff>
        </xdr:to>
        <xdr:sp macro="" textlink="">
          <xdr:nvSpPr>
            <xdr:cNvPr id="6210" name="Group Box 66" hidden="1">
              <a:extLst>
                <a:ext uri="{63B3BB69-23CF-44E3-9099-C40C66FF867C}">
                  <a14:compatExt spid="_x0000_s6210"/>
                </a:ext>
                <a:ext uri="{FF2B5EF4-FFF2-40B4-BE49-F238E27FC236}">
                  <a16:creationId xmlns:a16="http://schemas.microsoft.com/office/drawing/2014/main" id="{00000000-0008-0000-0200-000042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171450</xdr:colOff>
          <xdr:row>15</xdr:row>
          <xdr:rowOff>152400</xdr:rowOff>
        </xdr:from>
        <xdr:to>
          <xdr:col>5</xdr:col>
          <xdr:colOff>1828800</xdr:colOff>
          <xdr:row>15</xdr:row>
          <xdr:rowOff>400050</xdr:rowOff>
        </xdr:to>
        <xdr:grpSp>
          <xdr:nvGrpSpPr>
            <xdr:cNvPr id="74" name="Grupo 73">
              <a:extLst>
                <a:ext uri="{FF2B5EF4-FFF2-40B4-BE49-F238E27FC236}">
                  <a16:creationId xmlns:a16="http://schemas.microsoft.com/office/drawing/2014/main" id="{00000000-0008-0000-0200-00004A000000}"/>
                </a:ext>
              </a:extLst>
            </xdr:cNvPr>
            <xdr:cNvGrpSpPr/>
          </xdr:nvGrpSpPr>
          <xdr:grpSpPr>
            <a:xfrm>
              <a:off x="5526617" y="4787900"/>
              <a:ext cx="1657350" cy="247650"/>
              <a:chOff x="5524500" y="1981200"/>
              <a:chExt cx="1657350" cy="247650"/>
            </a:xfrm>
          </xdr:grpSpPr>
          <xdr:sp macro="" textlink="">
            <xdr:nvSpPr>
              <xdr:cNvPr id="6211" name="Option Button 67" hidden="1">
                <a:extLst>
                  <a:ext uri="{63B3BB69-23CF-44E3-9099-C40C66FF867C}">
                    <a14:compatExt spid="_x0000_s6211"/>
                  </a:ext>
                  <a:ext uri="{FF2B5EF4-FFF2-40B4-BE49-F238E27FC236}">
                    <a16:creationId xmlns:a16="http://schemas.microsoft.com/office/drawing/2014/main" id="{00000000-0008-0000-0200-000043180000}"/>
                  </a:ext>
                </a:extLst>
              </xdr:cNvPr>
              <xdr:cNvSpPr/>
            </xdr:nvSpPr>
            <xdr:spPr bwMode="auto">
              <a:xfrm>
                <a:off x="5524500" y="1981200"/>
                <a:ext cx="304800" cy="2476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212" name="Option Button 68" hidden="1">
                <a:extLst>
                  <a:ext uri="{63B3BB69-23CF-44E3-9099-C40C66FF867C}">
                    <a14:compatExt spid="_x0000_s6212"/>
                  </a:ext>
                  <a:ext uri="{FF2B5EF4-FFF2-40B4-BE49-F238E27FC236}">
                    <a16:creationId xmlns:a16="http://schemas.microsoft.com/office/drawing/2014/main" id="{00000000-0008-0000-0200-000044180000}"/>
                  </a:ext>
                </a:extLst>
              </xdr:cNvPr>
              <xdr:cNvSpPr/>
            </xdr:nvSpPr>
            <xdr:spPr bwMode="auto">
              <a:xfrm>
                <a:off x="6000750" y="20002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213" name="Option Button 69" hidden="1">
                <a:extLst>
                  <a:ext uri="{63B3BB69-23CF-44E3-9099-C40C66FF867C}">
                    <a14:compatExt spid="_x0000_s6213"/>
                  </a:ext>
                  <a:ext uri="{FF2B5EF4-FFF2-40B4-BE49-F238E27FC236}">
                    <a16:creationId xmlns:a16="http://schemas.microsoft.com/office/drawing/2014/main" id="{00000000-0008-0000-0200-000045180000}"/>
                  </a:ext>
                </a:extLst>
              </xdr:cNvPr>
              <xdr:cNvSpPr/>
            </xdr:nvSpPr>
            <xdr:spPr bwMode="auto">
              <a:xfrm>
                <a:off x="6476999" y="2019300"/>
                <a:ext cx="704851"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85725</xdr:rowOff>
        </xdr:from>
        <xdr:to>
          <xdr:col>5</xdr:col>
          <xdr:colOff>1981200</xdr:colOff>
          <xdr:row>16</xdr:row>
          <xdr:rowOff>504825</xdr:rowOff>
        </xdr:to>
        <xdr:sp macro="" textlink="">
          <xdr:nvSpPr>
            <xdr:cNvPr id="6218" name="Group Box 74" hidden="1">
              <a:extLst>
                <a:ext uri="{63B3BB69-23CF-44E3-9099-C40C66FF867C}">
                  <a14:compatExt spid="_x0000_s6218"/>
                </a:ext>
                <a:ext uri="{FF2B5EF4-FFF2-40B4-BE49-F238E27FC236}">
                  <a16:creationId xmlns:a16="http://schemas.microsoft.com/office/drawing/2014/main" id="{00000000-0008-0000-0200-00004A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171450</xdr:colOff>
          <xdr:row>16</xdr:row>
          <xdr:rowOff>152400</xdr:rowOff>
        </xdr:from>
        <xdr:to>
          <xdr:col>5</xdr:col>
          <xdr:colOff>1828800</xdr:colOff>
          <xdr:row>16</xdr:row>
          <xdr:rowOff>400050</xdr:rowOff>
        </xdr:to>
        <xdr:grpSp>
          <xdr:nvGrpSpPr>
            <xdr:cNvPr id="84" name="Grupo 83">
              <a:extLst>
                <a:ext uri="{FF2B5EF4-FFF2-40B4-BE49-F238E27FC236}">
                  <a16:creationId xmlns:a16="http://schemas.microsoft.com/office/drawing/2014/main" id="{00000000-0008-0000-0200-000054000000}"/>
                </a:ext>
              </a:extLst>
            </xdr:cNvPr>
            <xdr:cNvGrpSpPr/>
          </xdr:nvGrpSpPr>
          <xdr:grpSpPr>
            <a:xfrm>
              <a:off x="5526617" y="5348817"/>
              <a:ext cx="1657350" cy="247650"/>
              <a:chOff x="5524500" y="1981200"/>
              <a:chExt cx="1657350" cy="247650"/>
            </a:xfrm>
          </xdr:grpSpPr>
          <xdr:sp macro="" textlink="">
            <xdr:nvSpPr>
              <xdr:cNvPr id="6219" name="Option Button 75" hidden="1">
                <a:extLst>
                  <a:ext uri="{63B3BB69-23CF-44E3-9099-C40C66FF867C}">
                    <a14:compatExt spid="_x0000_s6219"/>
                  </a:ext>
                  <a:ext uri="{FF2B5EF4-FFF2-40B4-BE49-F238E27FC236}">
                    <a16:creationId xmlns:a16="http://schemas.microsoft.com/office/drawing/2014/main" id="{00000000-0008-0000-0200-00004B180000}"/>
                  </a:ext>
                </a:extLst>
              </xdr:cNvPr>
              <xdr:cNvSpPr/>
            </xdr:nvSpPr>
            <xdr:spPr bwMode="auto">
              <a:xfrm>
                <a:off x="5524500" y="1981200"/>
                <a:ext cx="304800" cy="2476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220" name="Option Button 76" hidden="1">
                <a:extLst>
                  <a:ext uri="{63B3BB69-23CF-44E3-9099-C40C66FF867C}">
                    <a14:compatExt spid="_x0000_s6220"/>
                  </a:ext>
                  <a:ext uri="{FF2B5EF4-FFF2-40B4-BE49-F238E27FC236}">
                    <a16:creationId xmlns:a16="http://schemas.microsoft.com/office/drawing/2014/main" id="{00000000-0008-0000-0200-00004C180000}"/>
                  </a:ext>
                </a:extLst>
              </xdr:cNvPr>
              <xdr:cNvSpPr/>
            </xdr:nvSpPr>
            <xdr:spPr bwMode="auto">
              <a:xfrm>
                <a:off x="6000750" y="20002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221" name="Option Button 77" hidden="1">
                <a:extLst>
                  <a:ext uri="{63B3BB69-23CF-44E3-9099-C40C66FF867C}">
                    <a14:compatExt spid="_x0000_s6221"/>
                  </a:ext>
                  <a:ext uri="{FF2B5EF4-FFF2-40B4-BE49-F238E27FC236}">
                    <a16:creationId xmlns:a16="http://schemas.microsoft.com/office/drawing/2014/main" id="{00000000-0008-0000-0200-00004D180000}"/>
                  </a:ext>
                </a:extLst>
              </xdr:cNvPr>
              <xdr:cNvSpPr/>
            </xdr:nvSpPr>
            <xdr:spPr bwMode="auto">
              <a:xfrm>
                <a:off x="6476999" y="2019300"/>
                <a:ext cx="704851"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85725</xdr:rowOff>
        </xdr:from>
        <xdr:to>
          <xdr:col>5</xdr:col>
          <xdr:colOff>1981200</xdr:colOff>
          <xdr:row>17</xdr:row>
          <xdr:rowOff>504825</xdr:rowOff>
        </xdr:to>
        <xdr:sp macro="" textlink="">
          <xdr:nvSpPr>
            <xdr:cNvPr id="6222" name="Group Box 78" hidden="1">
              <a:extLst>
                <a:ext uri="{63B3BB69-23CF-44E3-9099-C40C66FF867C}">
                  <a14:compatExt spid="_x0000_s6222"/>
                </a:ext>
                <a:ext uri="{FF2B5EF4-FFF2-40B4-BE49-F238E27FC236}">
                  <a16:creationId xmlns:a16="http://schemas.microsoft.com/office/drawing/2014/main" id="{00000000-0008-0000-0200-00004E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171450</xdr:colOff>
          <xdr:row>17</xdr:row>
          <xdr:rowOff>152400</xdr:rowOff>
        </xdr:from>
        <xdr:to>
          <xdr:col>5</xdr:col>
          <xdr:colOff>1828800</xdr:colOff>
          <xdr:row>17</xdr:row>
          <xdr:rowOff>400050</xdr:rowOff>
        </xdr:to>
        <xdr:grpSp>
          <xdr:nvGrpSpPr>
            <xdr:cNvPr id="40" name="Grupo 39">
              <a:extLst>
                <a:ext uri="{FF2B5EF4-FFF2-40B4-BE49-F238E27FC236}">
                  <a16:creationId xmlns:a16="http://schemas.microsoft.com/office/drawing/2014/main" id="{00000000-0008-0000-0200-000028000000}"/>
                </a:ext>
              </a:extLst>
            </xdr:cNvPr>
            <xdr:cNvGrpSpPr/>
          </xdr:nvGrpSpPr>
          <xdr:grpSpPr>
            <a:xfrm>
              <a:off x="5526617" y="5909733"/>
              <a:ext cx="1657350" cy="247650"/>
              <a:chOff x="5524500" y="1981200"/>
              <a:chExt cx="1657350" cy="247650"/>
            </a:xfrm>
          </xdr:grpSpPr>
          <xdr:sp macro="" textlink="">
            <xdr:nvSpPr>
              <xdr:cNvPr id="6223" name="Option Button 79" hidden="1">
                <a:extLst>
                  <a:ext uri="{63B3BB69-23CF-44E3-9099-C40C66FF867C}">
                    <a14:compatExt spid="_x0000_s6223"/>
                  </a:ext>
                  <a:ext uri="{FF2B5EF4-FFF2-40B4-BE49-F238E27FC236}">
                    <a16:creationId xmlns:a16="http://schemas.microsoft.com/office/drawing/2014/main" id="{00000000-0008-0000-0200-00004F180000}"/>
                  </a:ext>
                </a:extLst>
              </xdr:cNvPr>
              <xdr:cNvSpPr/>
            </xdr:nvSpPr>
            <xdr:spPr bwMode="auto">
              <a:xfrm>
                <a:off x="5524500" y="1981200"/>
                <a:ext cx="304800" cy="2476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Sí</a:t>
                </a:r>
              </a:p>
            </xdr:txBody>
          </xdr:sp>
          <xdr:sp macro="" textlink="">
            <xdr:nvSpPr>
              <xdr:cNvPr id="6224" name="Option Button 80" hidden="1">
                <a:extLst>
                  <a:ext uri="{63B3BB69-23CF-44E3-9099-C40C66FF867C}">
                    <a14:compatExt spid="_x0000_s6224"/>
                  </a:ext>
                  <a:ext uri="{FF2B5EF4-FFF2-40B4-BE49-F238E27FC236}">
                    <a16:creationId xmlns:a16="http://schemas.microsoft.com/office/drawing/2014/main" id="{00000000-0008-0000-0200-000050180000}"/>
                  </a:ext>
                </a:extLst>
              </xdr:cNvPr>
              <xdr:cNvSpPr/>
            </xdr:nvSpPr>
            <xdr:spPr bwMode="auto">
              <a:xfrm>
                <a:off x="6000750" y="20002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a:t>
                </a:r>
              </a:p>
            </xdr:txBody>
          </xdr:sp>
          <xdr:sp macro="" textlink="">
            <xdr:nvSpPr>
              <xdr:cNvPr id="6225" name="Option Button 81" hidden="1">
                <a:extLst>
                  <a:ext uri="{63B3BB69-23CF-44E3-9099-C40C66FF867C}">
                    <a14:compatExt spid="_x0000_s6225"/>
                  </a:ext>
                  <a:ext uri="{FF2B5EF4-FFF2-40B4-BE49-F238E27FC236}">
                    <a16:creationId xmlns:a16="http://schemas.microsoft.com/office/drawing/2014/main" id="{00000000-0008-0000-0200-000051180000}"/>
                  </a:ext>
                </a:extLst>
              </xdr:cNvPr>
              <xdr:cNvSpPr/>
            </xdr:nvSpPr>
            <xdr:spPr bwMode="auto">
              <a:xfrm>
                <a:off x="6476999" y="2019300"/>
                <a:ext cx="704851"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Segoe UI"/>
                    <a:cs typeface="Segoe UI"/>
                  </a:rPr>
                  <a:t>No Aplica</a:t>
                </a:r>
              </a:p>
            </xdr:txBody>
          </xdr:sp>
        </xdr:grpSp>
        <xdr:clientData/>
      </xdr:twoCellAnchor>
    </mc:Choice>
    <mc:Fallback/>
  </mc:AlternateContent>
  <xdr:twoCellAnchor editAs="oneCell">
    <xdr:from>
      <xdr:col>1</xdr:col>
      <xdr:colOff>10585</xdr:colOff>
      <xdr:row>0</xdr:row>
      <xdr:rowOff>21167</xdr:rowOff>
    </xdr:from>
    <xdr:to>
      <xdr:col>5</xdr:col>
      <xdr:colOff>626155</xdr:colOff>
      <xdr:row>5</xdr:row>
      <xdr:rowOff>18522</xdr:rowOff>
    </xdr:to>
    <xdr:pic>
      <xdr:nvPicPr>
        <xdr:cNvPr id="44" name="Imagen 43">
          <a:extLst>
            <a:ext uri="{FF2B5EF4-FFF2-40B4-BE49-F238E27FC236}">
              <a16:creationId xmlns:a16="http://schemas.microsoft.com/office/drawing/2014/main" id="{00000000-0008-0000-0200-00002C000000}"/>
            </a:ext>
          </a:extLst>
        </xdr:cNvPr>
        <xdr:cNvPicPr>
          <a:picLocks noChangeAspect="1"/>
        </xdr:cNvPicPr>
      </xdr:nvPicPr>
      <xdr:blipFill>
        <a:blip xmlns:r="http://schemas.openxmlformats.org/officeDocument/2006/relationships" r:embed="rId1"/>
        <a:stretch>
          <a:fillRect/>
        </a:stretch>
      </xdr:blipFill>
      <xdr:spPr>
        <a:xfrm>
          <a:off x="973668" y="21167"/>
          <a:ext cx="5007654" cy="8969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0</xdr:row>
      <xdr:rowOff>9525</xdr:rowOff>
    </xdr:from>
    <xdr:to>
      <xdr:col>5</xdr:col>
      <xdr:colOff>692829</xdr:colOff>
      <xdr:row>4</xdr:row>
      <xdr:rowOff>144463</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28575" y="9525"/>
          <a:ext cx="5007654" cy="89693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2.v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3.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8" Type="http://schemas.openxmlformats.org/officeDocument/2006/relationships/ctrlProp" Target="../ctrlProps/ctrlProp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J39"/>
  <sheetViews>
    <sheetView showGridLines="0" showRowColHeaders="0" tabSelected="1" workbookViewId="0">
      <selection activeCell="A9" sqref="A9:J9"/>
    </sheetView>
  </sheetViews>
  <sheetFormatPr baseColWidth="10" defaultColWidth="11.42578125" defaultRowHeight="14.25" x14ac:dyDescent="0.2"/>
  <cols>
    <col min="1" max="1" width="41.7109375" style="4" customWidth="1"/>
    <col min="2" max="2" width="13.7109375" style="4" bestFit="1" customWidth="1"/>
    <col min="3" max="6" width="11.42578125" style="4"/>
    <col min="7" max="7" width="5.140625" style="4" customWidth="1"/>
    <col min="8" max="8" width="13.5703125" style="4" customWidth="1"/>
    <col min="9" max="16384" width="11.42578125" style="4"/>
  </cols>
  <sheetData>
    <row r="1" spans="1:10" x14ac:dyDescent="0.2">
      <c r="A1" s="41"/>
      <c r="B1" s="41"/>
      <c r="C1" s="41"/>
      <c r="D1" s="41"/>
      <c r="E1" s="41"/>
      <c r="F1" s="41"/>
      <c r="G1" s="41"/>
      <c r="H1" s="41"/>
    </row>
    <row r="3" spans="1:10" x14ac:dyDescent="0.2">
      <c r="A3" s="41"/>
      <c r="B3" s="41"/>
      <c r="C3" s="41"/>
      <c r="D3" s="41"/>
      <c r="E3" s="41"/>
      <c r="F3" s="41"/>
      <c r="G3" s="41"/>
      <c r="H3" s="41"/>
    </row>
    <row r="4" spans="1:10" x14ac:dyDescent="0.2">
      <c r="A4" s="42"/>
      <c r="B4" s="43"/>
      <c r="C4" s="43"/>
      <c r="D4" s="43"/>
      <c r="E4" s="43"/>
      <c r="F4" s="43"/>
      <c r="G4" s="43"/>
      <c r="H4" s="44"/>
    </row>
    <row r="5" spans="1:10" x14ac:dyDescent="0.2">
      <c r="A5" s="41"/>
      <c r="B5" s="41"/>
      <c r="C5" s="41"/>
      <c r="D5" s="41"/>
      <c r="E5" s="41"/>
      <c r="F5" s="41"/>
      <c r="G5" s="41"/>
      <c r="H5" s="41"/>
    </row>
    <row r="6" spans="1:10" x14ac:dyDescent="0.2">
      <c r="A6" s="41"/>
      <c r="B6" s="41"/>
      <c r="C6" s="41"/>
      <c r="D6" s="41"/>
      <c r="E6" s="41"/>
      <c r="F6" s="41"/>
      <c r="G6" s="41"/>
      <c r="H6" s="41"/>
    </row>
    <row r="7" spans="1:10" ht="23.25" x14ac:dyDescent="0.35">
      <c r="A7" s="5" t="s">
        <v>60</v>
      </c>
    </row>
    <row r="9" spans="1:10" ht="18" customHeight="1" x14ac:dyDescent="0.2">
      <c r="A9" s="61" t="s">
        <v>16</v>
      </c>
      <c r="B9" s="61"/>
      <c r="C9" s="61"/>
      <c r="D9" s="61"/>
      <c r="E9" s="61"/>
      <c r="F9" s="61"/>
      <c r="G9" s="61"/>
      <c r="H9" s="61"/>
      <c r="I9" s="61"/>
      <c r="J9" s="61"/>
    </row>
    <row r="10" spans="1:10" ht="27.75" customHeight="1" x14ac:dyDescent="0.2">
      <c r="A10" s="6" t="s">
        <v>2</v>
      </c>
      <c r="B10" s="62" t="str">
        <f>CONCATENATE("Este documento es utilizado como soporte para realizar la valoración de la correcta elaboración del documento"," ",A7)</f>
        <v>Este documento es utilizado como soporte para realizar la valoración de la correcta elaboración del documento Modelo Lógico, Físico y Diccionario de Datos</v>
      </c>
      <c r="C10" s="62"/>
      <c r="D10" s="62"/>
      <c r="E10" s="62"/>
      <c r="F10" s="62"/>
      <c r="G10" s="62"/>
      <c r="H10" s="62"/>
      <c r="I10" s="62"/>
      <c r="J10" s="62"/>
    </row>
    <row r="11" spans="1:10" ht="15" customHeight="1" x14ac:dyDescent="0.2">
      <c r="A11" s="6" t="s">
        <v>17</v>
      </c>
      <c r="B11" s="63">
        <v>363</v>
      </c>
      <c r="C11" s="64"/>
      <c r="D11" s="65"/>
      <c r="E11" s="60" t="s">
        <v>18</v>
      </c>
      <c r="F11" s="60"/>
      <c r="G11" s="60"/>
      <c r="H11" s="59" t="s">
        <v>91</v>
      </c>
      <c r="I11" s="59"/>
      <c r="J11" s="59"/>
    </row>
    <row r="12" spans="1:10" ht="15" customHeight="1" x14ac:dyDescent="0.25">
      <c r="A12" s="7" t="s">
        <v>19</v>
      </c>
      <c r="B12" s="59" t="s">
        <v>92</v>
      </c>
      <c r="C12" s="59"/>
      <c r="D12" s="59"/>
      <c r="E12" s="60" t="s">
        <v>20</v>
      </c>
      <c r="F12" s="60"/>
      <c r="G12" s="60"/>
      <c r="H12" s="59" t="s">
        <v>93</v>
      </c>
      <c r="I12" s="59"/>
      <c r="J12" s="59"/>
    </row>
    <row r="13" spans="1:10" ht="30" customHeight="1" x14ac:dyDescent="0.25">
      <c r="A13" s="8" t="s">
        <v>21</v>
      </c>
      <c r="B13" s="67">
        <v>44012</v>
      </c>
      <c r="C13" s="67"/>
      <c r="D13" s="67"/>
      <c r="E13" s="60" t="s">
        <v>22</v>
      </c>
      <c r="F13" s="60"/>
      <c r="G13" s="60"/>
      <c r="H13" s="67">
        <v>44012</v>
      </c>
      <c r="I13" s="67"/>
      <c r="J13" s="67"/>
    </row>
    <row r="14" spans="1:10" ht="15" customHeight="1" x14ac:dyDescent="0.25">
      <c r="A14" s="7" t="s">
        <v>36</v>
      </c>
      <c r="B14" s="59"/>
      <c r="C14" s="59"/>
      <c r="D14" s="59"/>
      <c r="E14" s="60" t="s">
        <v>23</v>
      </c>
      <c r="F14" s="60"/>
      <c r="G14" s="60"/>
      <c r="H14" s="67"/>
      <c r="I14" s="67"/>
      <c r="J14" s="67"/>
    </row>
    <row r="15" spans="1:10" ht="15" customHeight="1" x14ac:dyDescent="0.25">
      <c r="A15" s="7" t="s">
        <v>24</v>
      </c>
      <c r="B15" s="67">
        <v>43507</v>
      </c>
      <c r="C15" s="67"/>
      <c r="D15" s="67"/>
      <c r="E15" s="60" t="s">
        <v>25</v>
      </c>
      <c r="F15" s="60"/>
      <c r="G15" s="60"/>
      <c r="H15" s="67">
        <v>43676</v>
      </c>
      <c r="I15" s="67"/>
      <c r="J15" s="67"/>
    </row>
    <row r="16" spans="1:10" ht="15" customHeight="1" x14ac:dyDescent="0.2">
      <c r="A16" s="47" t="s">
        <v>1</v>
      </c>
      <c r="B16" s="68">
        <v>1</v>
      </c>
      <c r="C16" s="68"/>
      <c r="D16" s="68"/>
      <c r="E16" s="60" t="s">
        <v>26</v>
      </c>
      <c r="F16" s="60"/>
      <c r="G16" s="60"/>
      <c r="H16" s="59" t="s">
        <v>94</v>
      </c>
      <c r="I16" s="59"/>
      <c r="J16" s="59"/>
    </row>
    <row r="17" spans="1:10" ht="15" x14ac:dyDescent="0.25">
      <c r="A17" s="46" t="s">
        <v>37</v>
      </c>
      <c r="B17" s="66" t="s">
        <v>3</v>
      </c>
      <c r="C17" s="66"/>
      <c r="D17" s="66"/>
      <c r="E17" s="66"/>
      <c r="F17" s="66"/>
      <c r="G17" s="66"/>
      <c r="H17" s="9"/>
      <c r="I17" s="10"/>
      <c r="J17" s="10"/>
    </row>
    <row r="18" spans="1:10" x14ac:dyDescent="0.2">
      <c r="A18" s="69"/>
      <c r="B18" s="70"/>
      <c r="C18" s="70"/>
      <c r="D18" s="70"/>
      <c r="E18" s="70"/>
      <c r="F18" s="70"/>
      <c r="G18" s="70"/>
      <c r="H18" s="9"/>
      <c r="I18" s="10"/>
      <c r="J18" s="10"/>
    </row>
    <row r="19" spans="1:10" x14ac:dyDescent="0.2">
      <c r="A19" s="69"/>
      <c r="B19" s="70"/>
      <c r="C19" s="70"/>
      <c r="D19" s="70"/>
      <c r="E19" s="70"/>
      <c r="F19" s="70"/>
      <c r="G19" s="70"/>
      <c r="H19" s="9"/>
      <c r="I19" s="10"/>
      <c r="J19" s="10"/>
    </row>
    <row r="20" spans="1:10" x14ac:dyDescent="0.2">
      <c r="A20" s="69"/>
      <c r="B20" s="70"/>
      <c r="C20" s="70"/>
      <c r="D20" s="70"/>
      <c r="E20" s="70"/>
      <c r="F20" s="70"/>
      <c r="G20" s="70"/>
      <c r="H20" s="9"/>
      <c r="I20" s="10"/>
      <c r="J20" s="10"/>
    </row>
    <row r="21" spans="1:10" ht="79.5" customHeight="1" x14ac:dyDescent="0.2">
      <c r="A21" s="71" t="s">
        <v>27</v>
      </c>
      <c r="B21" s="72"/>
      <c r="C21" s="72"/>
      <c r="D21" s="72"/>
      <c r="E21" s="72"/>
      <c r="F21" s="72"/>
      <c r="G21" s="73"/>
      <c r="H21" s="10"/>
      <c r="I21" s="10"/>
      <c r="J21" s="10"/>
    </row>
    <row r="22" spans="1:10" ht="15" customHeight="1" x14ac:dyDescent="0.25">
      <c r="A22" s="11" t="s">
        <v>28</v>
      </c>
      <c r="B22" s="12">
        <f>'Criterios de Cumplimiento'!C20</f>
        <v>1</v>
      </c>
      <c r="C22" s="13"/>
      <c r="D22" s="13"/>
      <c r="F22" s="74"/>
      <c r="G22" s="74"/>
      <c r="H22" s="74"/>
      <c r="I22" s="75"/>
      <c r="J22" s="75"/>
    </row>
    <row r="23" spans="1:10" ht="15" x14ac:dyDescent="0.25">
      <c r="A23" s="14" t="s">
        <v>47</v>
      </c>
      <c r="B23" s="15">
        <f>SUM(Lista_Verificación!L12:L44)</f>
        <v>31</v>
      </c>
      <c r="C23" s="16" t="s">
        <v>29</v>
      </c>
      <c r="D23" s="15">
        <f>SUM(Lista_Verificación!J12:J44)</f>
        <v>31</v>
      </c>
      <c r="E23" s="23">
        <f>Lista_Verificación!I45</f>
        <v>1</v>
      </c>
      <c r="F23" s="74"/>
      <c r="G23" s="74"/>
      <c r="H23" s="74"/>
      <c r="I23" s="75"/>
      <c r="J23" s="75"/>
    </row>
    <row r="24" spans="1:10" ht="20.25" customHeight="1" x14ac:dyDescent="0.2">
      <c r="A24" s="61" t="s">
        <v>30</v>
      </c>
      <c r="B24" s="61"/>
      <c r="C24" s="61"/>
      <c r="D24" s="61"/>
      <c r="E24" s="61"/>
      <c r="F24" s="61"/>
      <c r="G24" s="61"/>
      <c r="H24" s="61"/>
      <c r="I24" s="61"/>
      <c r="J24" s="61"/>
    </row>
    <row r="25" spans="1:10" ht="30" customHeight="1" x14ac:dyDescent="0.2">
      <c r="A25" s="76"/>
      <c r="B25" s="76"/>
      <c r="C25" s="76"/>
      <c r="D25" s="76"/>
      <c r="E25" s="76"/>
      <c r="F25" s="76"/>
      <c r="G25" s="76"/>
      <c r="H25" s="76"/>
      <c r="I25" s="76"/>
      <c r="J25" s="76"/>
    </row>
    <row r="26" spans="1:10" ht="33" customHeight="1" x14ac:dyDescent="0.2">
      <c r="A26" s="76"/>
      <c r="B26" s="76"/>
      <c r="C26" s="76"/>
      <c r="D26" s="76"/>
      <c r="E26" s="76"/>
      <c r="F26" s="76"/>
      <c r="G26" s="76"/>
      <c r="H26" s="76"/>
      <c r="I26" s="76"/>
      <c r="J26" s="76"/>
    </row>
    <row r="27" spans="1:10" ht="30" customHeight="1" x14ac:dyDescent="0.2">
      <c r="A27" s="76"/>
      <c r="B27" s="76"/>
      <c r="C27" s="76"/>
      <c r="D27" s="76"/>
      <c r="E27" s="76"/>
      <c r="F27" s="76"/>
      <c r="G27" s="76"/>
      <c r="H27" s="76"/>
      <c r="I27" s="76"/>
      <c r="J27" s="76"/>
    </row>
    <row r="28" spans="1:10" ht="32.25" customHeight="1" x14ac:dyDescent="0.2">
      <c r="A28" s="76"/>
      <c r="B28" s="76"/>
      <c r="C28" s="76"/>
      <c r="D28" s="76"/>
      <c r="E28" s="76"/>
      <c r="F28" s="76"/>
      <c r="G28" s="76"/>
      <c r="H28" s="76"/>
      <c r="I28" s="76"/>
      <c r="J28" s="76"/>
    </row>
    <row r="29" spans="1:10" ht="28.5" customHeight="1" x14ac:dyDescent="0.2">
      <c r="A29" s="76"/>
      <c r="B29" s="76"/>
      <c r="C29" s="76"/>
      <c r="D29" s="76"/>
      <c r="E29" s="76"/>
      <c r="F29" s="76"/>
      <c r="G29" s="76"/>
      <c r="H29" s="76"/>
      <c r="I29" s="76"/>
      <c r="J29" s="76"/>
    </row>
    <row r="30" spans="1:10" ht="14.25" customHeight="1" x14ac:dyDescent="0.2">
      <c r="A30" s="77" t="s">
        <v>31</v>
      </c>
      <c r="B30" s="78"/>
      <c r="C30" s="78"/>
      <c r="D30" s="78"/>
      <c r="E30" s="78"/>
      <c r="F30" s="78"/>
      <c r="G30" s="78"/>
      <c r="H30" s="78"/>
      <c r="I30" s="78"/>
      <c r="J30" s="79"/>
    </row>
    <row r="31" spans="1:10" x14ac:dyDescent="0.2">
      <c r="A31" s="77"/>
      <c r="B31" s="78"/>
      <c r="C31" s="78"/>
      <c r="D31" s="78"/>
      <c r="E31" s="78"/>
      <c r="F31" s="78"/>
      <c r="G31" s="78"/>
      <c r="H31" s="78"/>
      <c r="I31" s="78"/>
      <c r="J31" s="79"/>
    </row>
    <row r="32" spans="1:10" ht="15" thickBot="1" x14ac:dyDescent="0.25">
      <c r="A32" s="80"/>
      <c r="B32" s="81"/>
      <c r="C32" s="81"/>
      <c r="D32" s="81"/>
      <c r="E32" s="81"/>
      <c r="F32" s="81"/>
      <c r="G32" s="81"/>
      <c r="H32" s="81"/>
      <c r="I32" s="81"/>
      <c r="J32" s="82"/>
    </row>
    <row r="33" spans="1:8" ht="15" thickTop="1" x14ac:dyDescent="0.2">
      <c r="A33" s="83"/>
      <c r="B33" s="84"/>
      <c r="C33" s="84"/>
      <c r="D33" s="84"/>
      <c r="E33" s="84"/>
      <c r="F33" s="84"/>
      <c r="G33" s="84"/>
      <c r="H33" s="84"/>
    </row>
    <row r="34" spans="1:8" x14ac:dyDescent="0.2">
      <c r="A34" s="83"/>
      <c r="B34" s="84"/>
      <c r="C34" s="84"/>
      <c r="D34" s="84"/>
      <c r="E34" s="84"/>
      <c r="F34" s="84"/>
      <c r="G34" s="84"/>
      <c r="H34" s="84"/>
    </row>
    <row r="35" spans="1:8" x14ac:dyDescent="0.2">
      <c r="A35" s="41"/>
      <c r="B35" s="84"/>
      <c r="C35" s="84"/>
      <c r="D35" s="84"/>
      <c r="E35" s="84"/>
      <c r="F35" s="84"/>
      <c r="G35" s="84"/>
      <c r="H35" s="84"/>
    </row>
    <row r="36" spans="1:8" x14ac:dyDescent="0.2">
      <c r="A36" s="41"/>
      <c r="B36" s="84"/>
      <c r="C36" s="84"/>
      <c r="D36" s="84"/>
      <c r="E36" s="84"/>
      <c r="F36" s="84"/>
      <c r="G36" s="84"/>
      <c r="H36" s="84"/>
    </row>
    <row r="37" spans="1:8" x14ac:dyDescent="0.2">
      <c r="A37" s="41"/>
      <c r="B37" s="84"/>
      <c r="C37" s="84"/>
      <c r="D37" s="84"/>
      <c r="E37" s="84"/>
      <c r="F37" s="84"/>
      <c r="G37" s="84"/>
      <c r="H37" s="84"/>
    </row>
    <row r="38" spans="1:8" x14ac:dyDescent="0.2">
      <c r="A38" s="41"/>
      <c r="B38" s="84"/>
      <c r="C38" s="84"/>
      <c r="D38" s="84"/>
      <c r="E38" s="84"/>
      <c r="F38" s="84"/>
      <c r="G38" s="84"/>
      <c r="H38" s="84"/>
    </row>
    <row r="39" spans="1:8" x14ac:dyDescent="0.2">
      <c r="A39" s="41"/>
      <c r="B39" s="84"/>
      <c r="C39" s="84"/>
      <c r="D39" s="84"/>
      <c r="E39" s="84"/>
      <c r="F39" s="84"/>
      <c r="G39" s="84"/>
      <c r="H39" s="84"/>
    </row>
  </sheetData>
  <mergeCells count="37">
    <mergeCell ref="B35:H35"/>
    <mergeCell ref="B36:H36"/>
    <mergeCell ref="B37:H37"/>
    <mergeCell ref="B38:H38"/>
    <mergeCell ref="B39:H39"/>
    <mergeCell ref="A25:J29"/>
    <mergeCell ref="A30:J32"/>
    <mergeCell ref="A33:A34"/>
    <mergeCell ref="B33:H33"/>
    <mergeCell ref="B34:H34"/>
    <mergeCell ref="A18:A20"/>
    <mergeCell ref="B18:G20"/>
    <mergeCell ref="A21:G21"/>
    <mergeCell ref="F22:H23"/>
    <mergeCell ref="A24:J24"/>
    <mergeCell ref="I22:J23"/>
    <mergeCell ref="B17:G17"/>
    <mergeCell ref="B13:D13"/>
    <mergeCell ref="E13:G13"/>
    <mergeCell ref="H13:J13"/>
    <mergeCell ref="B14:D14"/>
    <mergeCell ref="E14:G14"/>
    <mergeCell ref="H14:J14"/>
    <mergeCell ref="B15:D15"/>
    <mergeCell ref="E15:G15"/>
    <mergeCell ref="H15:J15"/>
    <mergeCell ref="B16:D16"/>
    <mergeCell ref="E16:G16"/>
    <mergeCell ref="H16:J16"/>
    <mergeCell ref="B12:D12"/>
    <mergeCell ref="E12:G12"/>
    <mergeCell ref="H12:J12"/>
    <mergeCell ref="A9:J9"/>
    <mergeCell ref="B10:J10"/>
    <mergeCell ref="B11:D11"/>
    <mergeCell ref="E11:G11"/>
    <mergeCell ref="H11:J11"/>
  </mergeCells>
  <conditionalFormatting sqref="E23">
    <cfRule type="cellIs" dxfId="17" priority="8" operator="greaterThanOrEqual">
      <formula>90%</formula>
    </cfRule>
    <cfRule type="cellIs" dxfId="16" priority="9" operator="greaterThanOrEqual">
      <formula>80%</formula>
    </cfRule>
    <cfRule type="cellIs" dxfId="15" priority="10" operator="lessThan">
      <formula>80%</formula>
    </cfRule>
  </conditionalFormatting>
  <conditionalFormatting sqref="B22">
    <cfRule type="cellIs" dxfId="14" priority="1" operator="greaterThanOrEqual">
      <formula>0.9</formula>
    </cfRule>
    <cfRule type="cellIs" dxfId="13" priority="2" operator="greaterThanOrEqual">
      <formula>0.8</formula>
    </cfRule>
    <cfRule type="cellIs" dxfId="12" priority="3" operator="lessThan">
      <formula>0.8</formula>
    </cfRule>
  </conditionalFormatting>
  <dataValidations count="1">
    <dataValidation type="list" allowBlank="1" showInputMessage="1" showErrorMessage="1" sqref="H16:J16" xr:uid="{00000000-0002-0000-0000-000000000000}">
      <formula1>"Administración de Proyecto,Análisis,Diseño,Desarrollo,Pruebas,Acompañamiento a la Implementación"</formula1>
    </dataValidation>
  </dataValidations>
  <pageMargins left="0.70866141732283472" right="0.70866141732283472" top="0.74803149606299213" bottom="0.74803149606299213" header="0.31496062992125984" footer="0.31496062992125984"/>
  <pageSetup scale="50"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7:L22"/>
  <sheetViews>
    <sheetView showGridLines="0" showRowColHeaders="0" zoomScaleNormal="100" workbookViewId="0">
      <selection activeCell="A8" sqref="A8:K8"/>
    </sheetView>
  </sheetViews>
  <sheetFormatPr baseColWidth="10" defaultRowHeight="14.25" x14ac:dyDescent="0.2"/>
  <cols>
    <col min="1" max="8" width="11.42578125" style="4"/>
    <col min="9" max="9" width="1.7109375" style="4" customWidth="1"/>
    <col min="10" max="16384" width="11.42578125" style="4"/>
  </cols>
  <sheetData>
    <row r="7" spans="1:11" ht="23.25" x14ac:dyDescent="0.2">
      <c r="A7" s="86" t="s">
        <v>55</v>
      </c>
      <c r="B7" s="87"/>
      <c r="C7" s="87"/>
      <c r="D7" s="87"/>
      <c r="E7" s="87"/>
      <c r="F7" s="87"/>
      <c r="G7" s="87"/>
      <c r="H7" s="87"/>
      <c r="I7" s="87"/>
      <c r="J7" s="87"/>
      <c r="K7" s="87"/>
    </row>
    <row r="8" spans="1:11" ht="44.25" customHeight="1" x14ac:dyDescent="0.2">
      <c r="A8" s="86" t="str">
        <f>Carátula!A7</f>
        <v>Modelo Lógico, Físico y Diccionario de Datos</v>
      </c>
      <c r="B8" s="87"/>
      <c r="C8" s="87"/>
      <c r="D8" s="87"/>
      <c r="E8" s="87"/>
      <c r="F8" s="87"/>
      <c r="G8" s="87"/>
      <c r="H8" s="87"/>
      <c r="I8" s="87"/>
      <c r="J8" s="87"/>
      <c r="K8" s="87"/>
    </row>
    <row r="10" spans="1:11" ht="23.25" x14ac:dyDescent="0.35">
      <c r="A10" s="88" t="s">
        <v>0</v>
      </c>
      <c r="B10" s="88"/>
      <c r="C10" s="88"/>
      <c r="D10" s="88"/>
      <c r="E10" s="88"/>
      <c r="F10" s="88"/>
      <c r="G10" s="88"/>
      <c r="H10" s="88"/>
      <c r="I10" s="88"/>
    </row>
    <row r="12" spans="1:11" ht="20.25" x14ac:dyDescent="0.2">
      <c r="A12" s="89" t="s">
        <v>32</v>
      </c>
      <c r="B12" s="89"/>
      <c r="C12" s="89"/>
      <c r="D12" s="89"/>
      <c r="E12" s="89"/>
      <c r="F12" s="89"/>
      <c r="G12" s="89"/>
      <c r="H12" s="89"/>
    </row>
    <row r="13" spans="1:11" ht="36" customHeight="1" x14ac:dyDescent="0.2">
      <c r="A13" s="85" t="s">
        <v>40</v>
      </c>
      <c r="B13" s="85"/>
      <c r="C13" s="85"/>
      <c r="D13" s="85"/>
      <c r="E13" s="85"/>
      <c r="F13" s="85"/>
      <c r="G13" s="85"/>
      <c r="H13" s="85"/>
    </row>
    <row r="14" spans="1:11" ht="36" customHeight="1" x14ac:dyDescent="0.2">
      <c r="A14" s="85" t="s">
        <v>48</v>
      </c>
      <c r="B14" s="85"/>
      <c r="C14" s="85"/>
      <c r="D14" s="85"/>
      <c r="E14" s="85"/>
      <c r="F14" s="85"/>
      <c r="G14" s="85"/>
      <c r="H14" s="85"/>
    </row>
    <row r="15" spans="1:11" ht="36" customHeight="1" x14ac:dyDescent="0.2">
      <c r="A15" s="85" t="s">
        <v>49</v>
      </c>
      <c r="B15" s="85"/>
      <c r="C15" s="85"/>
      <c r="D15" s="85"/>
      <c r="E15" s="85"/>
      <c r="F15" s="85"/>
      <c r="G15" s="85"/>
      <c r="H15" s="85"/>
    </row>
    <row r="17" spans="1:12" ht="20.25" x14ac:dyDescent="0.3">
      <c r="A17" s="89" t="s">
        <v>14</v>
      </c>
      <c r="B17" s="89"/>
      <c r="C17" s="89"/>
      <c r="D17" s="89"/>
      <c r="E17" s="89"/>
      <c r="F17" s="89"/>
      <c r="G17" s="89"/>
      <c r="H17" s="89"/>
      <c r="I17" s="17"/>
      <c r="J17" s="17"/>
      <c r="K17" s="17"/>
      <c r="L17" s="17"/>
    </row>
    <row r="18" spans="1:12" ht="30" customHeight="1" x14ac:dyDescent="0.2">
      <c r="A18" s="85" t="s">
        <v>50</v>
      </c>
      <c r="B18" s="85"/>
      <c r="C18" s="85"/>
      <c r="D18" s="85"/>
      <c r="E18" s="85"/>
      <c r="F18" s="85"/>
      <c r="G18" s="85"/>
      <c r="H18" s="85"/>
    </row>
    <row r="19" spans="1:12" ht="16.5" customHeight="1" x14ac:dyDescent="0.2">
      <c r="A19" s="85" t="s">
        <v>54</v>
      </c>
      <c r="B19" s="85"/>
      <c r="C19" s="85"/>
      <c r="D19" s="85"/>
      <c r="E19" s="85"/>
      <c r="F19" s="85"/>
      <c r="G19" s="85"/>
      <c r="H19" s="85"/>
    </row>
    <row r="20" spans="1:12" ht="32.25" customHeight="1" x14ac:dyDescent="0.2">
      <c r="A20" s="85" t="s">
        <v>51</v>
      </c>
      <c r="B20" s="85"/>
      <c r="C20" s="85"/>
      <c r="D20" s="85"/>
      <c r="E20" s="85"/>
      <c r="F20" s="85"/>
      <c r="G20" s="85"/>
      <c r="H20" s="85"/>
    </row>
    <row r="21" spans="1:12" ht="63.75" customHeight="1" x14ac:dyDescent="0.2">
      <c r="A21" s="85" t="s">
        <v>53</v>
      </c>
      <c r="B21" s="85"/>
      <c r="C21" s="85"/>
      <c r="D21" s="85"/>
      <c r="E21" s="85"/>
      <c r="F21" s="85"/>
      <c r="G21" s="85"/>
      <c r="H21" s="85"/>
    </row>
    <row r="22" spans="1:12" ht="50.25" customHeight="1" x14ac:dyDescent="0.2">
      <c r="A22" s="85" t="s">
        <v>45</v>
      </c>
      <c r="B22" s="85"/>
      <c r="C22" s="85"/>
      <c r="D22" s="85"/>
      <c r="E22" s="85"/>
      <c r="F22" s="85"/>
      <c r="G22" s="85"/>
      <c r="H22" s="85"/>
    </row>
  </sheetData>
  <sheetProtection sheet="1" selectLockedCells="1" selectUnlockedCells="1"/>
  <mergeCells count="13">
    <mergeCell ref="A22:H22"/>
    <mergeCell ref="A21:H21"/>
    <mergeCell ref="A7:K7"/>
    <mergeCell ref="A8:K8"/>
    <mergeCell ref="A10:I10"/>
    <mergeCell ref="A12:H12"/>
    <mergeCell ref="A13:H13"/>
    <mergeCell ref="A14:H14"/>
    <mergeCell ref="A15:H15"/>
    <mergeCell ref="A17:H17"/>
    <mergeCell ref="A18:H18"/>
    <mergeCell ref="A19:H19"/>
    <mergeCell ref="A20:H20"/>
  </mergeCells>
  <pageMargins left="0.70866141732283472" right="0.70866141732283472" top="0.74803149606299213" bottom="0.74803149606299213" header="0.31496062992125984" footer="0.31496062992125984"/>
  <pageSetup scale="70"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dimension ref="A6:N20"/>
  <sheetViews>
    <sheetView showGridLines="0" showRowColHeaders="0" zoomScale="90" zoomScaleNormal="90" workbookViewId="0">
      <selection activeCell="A7" sqref="A7:I7"/>
    </sheetView>
  </sheetViews>
  <sheetFormatPr baseColWidth="10" defaultRowHeight="14.25" x14ac:dyDescent="0.2"/>
  <cols>
    <col min="1" max="1" width="14.42578125" style="4" customWidth="1"/>
    <col min="2" max="2" width="16.85546875" style="4" customWidth="1"/>
    <col min="3" max="3" width="15.5703125" style="4" customWidth="1"/>
    <col min="4" max="4" width="16.42578125" style="4" customWidth="1"/>
    <col min="5" max="5" width="17" style="4" customWidth="1"/>
    <col min="6" max="6" width="30.42578125" style="4" customWidth="1"/>
    <col min="7" max="7" width="24.85546875" style="4" customWidth="1"/>
    <col min="8" max="8" width="30.28515625" style="4" customWidth="1"/>
    <col min="9" max="9" width="11.42578125" style="4" customWidth="1"/>
    <col min="10" max="10" width="0" style="4" hidden="1" customWidth="1"/>
    <col min="11" max="11" width="5" style="4" hidden="1" customWidth="1"/>
    <col min="12" max="12" width="4.5703125" style="4" hidden="1" customWidth="1"/>
    <col min="13" max="13" width="5.28515625" style="4" hidden="1" customWidth="1"/>
    <col min="14" max="14" width="6" style="4" hidden="1" customWidth="1"/>
    <col min="15" max="15" width="5.85546875" style="4" customWidth="1"/>
    <col min="16" max="16384" width="11.42578125" style="4"/>
  </cols>
  <sheetData>
    <row r="6" spans="1:14" ht="9" customHeight="1" x14ac:dyDescent="0.2"/>
    <row r="7" spans="1:14" ht="20.25" x14ac:dyDescent="0.3">
      <c r="A7" s="89" t="s">
        <v>12</v>
      </c>
      <c r="B7" s="89"/>
      <c r="C7" s="89"/>
      <c r="D7" s="89"/>
      <c r="E7" s="89"/>
      <c r="F7" s="89"/>
      <c r="G7" s="89"/>
      <c r="H7" s="89"/>
      <c r="I7" s="89"/>
      <c r="J7" s="18"/>
      <c r="K7" s="18"/>
      <c r="L7" s="18"/>
    </row>
    <row r="8" spans="1:14" ht="15" customHeight="1" x14ac:dyDescent="0.2">
      <c r="A8" s="85" t="s">
        <v>46</v>
      </c>
      <c r="B8" s="85"/>
      <c r="C8" s="85"/>
      <c r="D8" s="85"/>
      <c r="E8" s="85"/>
      <c r="F8" s="85"/>
      <c r="G8" s="85"/>
      <c r="H8" s="85"/>
      <c r="I8" s="85"/>
    </row>
    <row r="9" spans="1:14" ht="9.75" customHeight="1" x14ac:dyDescent="0.2">
      <c r="A9" s="85"/>
      <c r="B9" s="85"/>
      <c r="C9" s="85"/>
      <c r="D9" s="85"/>
      <c r="E9" s="85"/>
      <c r="F9" s="85"/>
      <c r="G9" s="85"/>
      <c r="H9" s="85"/>
      <c r="I9" s="85"/>
      <c r="J9" s="40"/>
    </row>
    <row r="10" spans="1:14" ht="18.75" customHeight="1" x14ac:dyDescent="0.2">
      <c r="A10" s="57" t="s">
        <v>4</v>
      </c>
      <c r="B10" s="92" t="s">
        <v>33</v>
      </c>
      <c r="C10" s="92"/>
      <c r="D10" s="92"/>
      <c r="E10" s="92"/>
      <c r="F10" s="57" t="s">
        <v>6</v>
      </c>
      <c r="G10" s="93" t="s">
        <v>7</v>
      </c>
      <c r="H10" s="94"/>
      <c r="I10" s="95"/>
      <c r="J10" s="19"/>
    </row>
    <row r="11" spans="1:14" ht="44.25" customHeight="1" x14ac:dyDescent="0.2">
      <c r="A11" s="54">
        <v>1</v>
      </c>
      <c r="B11" s="62" t="s">
        <v>83</v>
      </c>
      <c r="C11" s="62"/>
      <c r="D11" s="62"/>
      <c r="E11" s="62"/>
      <c r="F11" s="54"/>
      <c r="G11" s="76"/>
      <c r="H11" s="76"/>
      <c r="I11" s="76"/>
      <c r="J11" s="55"/>
      <c r="K11" s="56"/>
      <c r="L11" s="56"/>
      <c r="M11" s="56">
        <v>1</v>
      </c>
      <c r="N11" s="56">
        <f>IF(M11=1,1,IF(M11=2,0,""))</f>
        <v>1</v>
      </c>
    </row>
    <row r="12" spans="1:14" ht="44.25" customHeight="1" x14ac:dyDescent="0.2">
      <c r="A12" s="54">
        <v>2</v>
      </c>
      <c r="B12" s="62" t="s">
        <v>84</v>
      </c>
      <c r="C12" s="62"/>
      <c r="D12" s="62"/>
      <c r="E12" s="62"/>
      <c r="F12" s="54"/>
      <c r="G12" s="76"/>
      <c r="H12" s="76"/>
      <c r="I12" s="76"/>
      <c r="J12" s="56"/>
      <c r="K12" s="56"/>
      <c r="L12" s="56"/>
      <c r="M12" s="56">
        <v>1</v>
      </c>
      <c r="N12" s="56">
        <f t="shared" ref="N12" si="0">IF(M12=1,1,IF(M12=2,0,""))</f>
        <v>1</v>
      </c>
    </row>
    <row r="13" spans="1:14" ht="44.25" customHeight="1" x14ac:dyDescent="0.2">
      <c r="A13" s="54">
        <v>3</v>
      </c>
      <c r="B13" s="62" t="s">
        <v>85</v>
      </c>
      <c r="C13" s="62"/>
      <c r="D13" s="62"/>
      <c r="E13" s="62"/>
      <c r="F13" s="54"/>
      <c r="G13" s="76"/>
      <c r="H13" s="76"/>
      <c r="I13" s="76"/>
      <c r="J13" s="55"/>
      <c r="K13" s="56"/>
      <c r="L13" s="56"/>
      <c r="M13" s="56">
        <v>1</v>
      </c>
      <c r="N13" s="56">
        <f t="shared" ref="N13:N18" si="1">IF(M13=1,1,IF(M13=2,0,""))</f>
        <v>1</v>
      </c>
    </row>
    <row r="14" spans="1:14" ht="44.25" customHeight="1" x14ac:dyDescent="0.2">
      <c r="A14" s="54">
        <v>4</v>
      </c>
      <c r="B14" s="62" t="s">
        <v>86</v>
      </c>
      <c r="C14" s="62"/>
      <c r="D14" s="62"/>
      <c r="E14" s="62"/>
      <c r="F14" s="54"/>
      <c r="G14" s="76"/>
      <c r="H14" s="76"/>
      <c r="I14" s="76"/>
      <c r="J14" s="55"/>
      <c r="K14" s="56"/>
      <c r="L14" s="56"/>
      <c r="M14" s="56">
        <v>1</v>
      </c>
      <c r="N14" s="56">
        <f t="shared" si="1"/>
        <v>1</v>
      </c>
    </row>
    <row r="15" spans="1:14" ht="44.25" customHeight="1" x14ac:dyDescent="0.2">
      <c r="A15" s="54">
        <v>5</v>
      </c>
      <c r="B15" s="62" t="s">
        <v>87</v>
      </c>
      <c r="C15" s="62"/>
      <c r="D15" s="62"/>
      <c r="E15" s="62"/>
      <c r="F15" s="54"/>
      <c r="G15" s="76"/>
      <c r="H15" s="76"/>
      <c r="I15" s="76"/>
      <c r="J15" s="55"/>
      <c r="K15" s="56"/>
      <c r="L15" s="56"/>
      <c r="M15" s="56">
        <v>1</v>
      </c>
      <c r="N15" s="56">
        <f t="shared" si="1"/>
        <v>1</v>
      </c>
    </row>
    <row r="16" spans="1:14" ht="44.25" customHeight="1" x14ac:dyDescent="0.2">
      <c r="A16" s="54">
        <v>6</v>
      </c>
      <c r="B16" s="62" t="s">
        <v>88</v>
      </c>
      <c r="C16" s="62"/>
      <c r="D16" s="62"/>
      <c r="E16" s="62"/>
      <c r="F16" s="54"/>
      <c r="G16" s="76"/>
      <c r="H16" s="76"/>
      <c r="I16" s="76"/>
      <c r="J16" s="55"/>
      <c r="K16" s="56"/>
      <c r="L16" s="56"/>
      <c r="M16" s="56">
        <v>1</v>
      </c>
      <c r="N16" s="56">
        <f t="shared" si="1"/>
        <v>1</v>
      </c>
    </row>
    <row r="17" spans="1:14" ht="44.25" customHeight="1" x14ac:dyDescent="0.2">
      <c r="A17" s="54">
        <v>7</v>
      </c>
      <c r="B17" s="62" t="s">
        <v>89</v>
      </c>
      <c r="C17" s="62"/>
      <c r="D17" s="62"/>
      <c r="E17" s="62"/>
      <c r="F17" s="54"/>
      <c r="G17" s="76"/>
      <c r="H17" s="76"/>
      <c r="I17" s="76"/>
      <c r="J17" s="55"/>
      <c r="K17" s="56"/>
      <c r="L17" s="56"/>
      <c r="M17" s="56">
        <v>1</v>
      </c>
      <c r="N17" s="56">
        <f t="shared" si="1"/>
        <v>1</v>
      </c>
    </row>
    <row r="18" spans="1:14" ht="44.25" customHeight="1" x14ac:dyDescent="0.2">
      <c r="A18" s="54">
        <v>8</v>
      </c>
      <c r="B18" s="62" t="s">
        <v>90</v>
      </c>
      <c r="C18" s="62"/>
      <c r="D18" s="62"/>
      <c r="E18" s="62"/>
      <c r="F18" s="54"/>
      <c r="G18" s="76"/>
      <c r="H18" s="76"/>
      <c r="I18" s="76"/>
      <c r="J18" s="55"/>
      <c r="K18" s="56"/>
      <c r="L18" s="56"/>
      <c r="M18" s="56">
        <v>1</v>
      </c>
      <c r="N18" s="56">
        <f t="shared" si="1"/>
        <v>1</v>
      </c>
    </row>
    <row r="19" spans="1:14" ht="16.5" customHeight="1" x14ac:dyDescent="0.2"/>
    <row r="20" spans="1:14" ht="27.75" customHeight="1" x14ac:dyDescent="0.2">
      <c r="A20" s="90" t="s">
        <v>34</v>
      </c>
      <c r="B20" s="91"/>
      <c r="C20" s="58">
        <f>IFERROR((SUM($N$11:$N$18))/(COUNT($N$11:$N$18)),"-")</f>
        <v>1</v>
      </c>
    </row>
  </sheetData>
  <sheetProtection sheet="1" scenarios="1"/>
  <mergeCells count="21">
    <mergeCell ref="A20:B20"/>
    <mergeCell ref="A7:I7"/>
    <mergeCell ref="A8:I9"/>
    <mergeCell ref="B10:E10"/>
    <mergeCell ref="G10:I10"/>
    <mergeCell ref="B11:E11"/>
    <mergeCell ref="G11:I11"/>
    <mergeCell ref="B12:E12"/>
    <mergeCell ref="G12:I12"/>
    <mergeCell ref="B13:E13"/>
    <mergeCell ref="G13:I13"/>
    <mergeCell ref="B14:E14"/>
    <mergeCell ref="G14:I14"/>
    <mergeCell ref="B15:E15"/>
    <mergeCell ref="G15:I15"/>
    <mergeCell ref="B16:E16"/>
    <mergeCell ref="G16:I16"/>
    <mergeCell ref="B17:E17"/>
    <mergeCell ref="G17:I17"/>
    <mergeCell ref="B18:E18"/>
    <mergeCell ref="G18:I18"/>
  </mergeCells>
  <conditionalFormatting sqref="C20">
    <cfRule type="cellIs" dxfId="11" priority="1" operator="greaterThanOrEqual">
      <formula>0.9</formula>
    </cfRule>
    <cfRule type="cellIs" dxfId="10" priority="2" operator="greaterThanOrEqual">
      <formula>0.8</formula>
    </cfRule>
    <cfRule type="cellIs" dxfId="9" priority="3" operator="lessThan">
      <formula>0.8</formula>
    </cfRule>
  </conditionalFormatting>
  <pageMargins left="0.70866141732283472" right="0.70866141732283472" top="0.74803149606299213" bottom="0.74803149606299213" header="0.31496062992125984" footer="0.31496062992125984"/>
  <pageSetup scale="5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Group Box 1">
              <controlPr defaultSize="0" autoFill="0" autoPict="0">
                <anchor moveWithCells="1">
                  <from>
                    <xdr:col>5</xdr:col>
                    <xdr:colOff>47625</xdr:colOff>
                    <xdr:row>10</xdr:row>
                    <xdr:rowOff>85725</xdr:rowOff>
                  </from>
                  <to>
                    <xdr:col>5</xdr:col>
                    <xdr:colOff>1981200</xdr:colOff>
                    <xdr:row>10</xdr:row>
                    <xdr:rowOff>504825</xdr:rowOff>
                  </to>
                </anchor>
              </controlPr>
            </control>
          </mc:Choice>
        </mc:AlternateContent>
        <mc:AlternateContent xmlns:mc="http://schemas.openxmlformats.org/markup-compatibility/2006">
          <mc:Choice Requires="x14">
            <control shapeId="6146" r:id="rId5" name="Option Button 2">
              <controlPr defaultSize="0" autoFill="0" autoLine="0" autoPict="0" altText="">
                <anchor>
                  <from>
                    <xdr:col>5</xdr:col>
                    <xdr:colOff>171450</xdr:colOff>
                    <xdr:row>10</xdr:row>
                    <xdr:rowOff>152400</xdr:rowOff>
                  </from>
                  <to>
                    <xdr:col>5</xdr:col>
                    <xdr:colOff>476250</xdr:colOff>
                    <xdr:row>10</xdr:row>
                    <xdr:rowOff>400050</xdr:rowOff>
                  </to>
                </anchor>
              </controlPr>
            </control>
          </mc:Choice>
        </mc:AlternateContent>
        <mc:AlternateContent xmlns:mc="http://schemas.openxmlformats.org/markup-compatibility/2006">
          <mc:Choice Requires="x14">
            <control shapeId="6147" r:id="rId6" name="Option Button 3">
              <controlPr defaultSize="0" autoFill="0" autoLine="0" autoPict="0" altText="">
                <anchor>
                  <from>
                    <xdr:col>5</xdr:col>
                    <xdr:colOff>647700</xdr:colOff>
                    <xdr:row>10</xdr:row>
                    <xdr:rowOff>171450</xdr:rowOff>
                  </from>
                  <to>
                    <xdr:col>5</xdr:col>
                    <xdr:colOff>952500</xdr:colOff>
                    <xdr:row>10</xdr:row>
                    <xdr:rowOff>390525</xdr:rowOff>
                  </to>
                </anchor>
              </controlPr>
            </control>
          </mc:Choice>
        </mc:AlternateContent>
        <mc:AlternateContent xmlns:mc="http://schemas.openxmlformats.org/markup-compatibility/2006">
          <mc:Choice Requires="x14">
            <control shapeId="6172" r:id="rId7" name="Option Button 28">
              <controlPr defaultSize="0" autoFill="0" autoLine="0" autoPict="0">
                <anchor moveWithCells="1">
                  <from>
                    <xdr:col>5</xdr:col>
                    <xdr:colOff>1123950</xdr:colOff>
                    <xdr:row>10</xdr:row>
                    <xdr:rowOff>190500</xdr:rowOff>
                  </from>
                  <to>
                    <xdr:col>5</xdr:col>
                    <xdr:colOff>1828800</xdr:colOff>
                    <xdr:row>10</xdr:row>
                    <xdr:rowOff>371475</xdr:rowOff>
                  </to>
                </anchor>
              </controlPr>
            </control>
          </mc:Choice>
        </mc:AlternateContent>
        <mc:AlternateContent xmlns:mc="http://schemas.openxmlformats.org/markup-compatibility/2006">
          <mc:Choice Requires="x14">
            <control shapeId="6173" r:id="rId8" name="Group Box 29">
              <controlPr defaultSize="0" autoFill="0" autoPict="0">
                <anchor moveWithCells="1">
                  <from>
                    <xdr:col>5</xdr:col>
                    <xdr:colOff>47625</xdr:colOff>
                    <xdr:row>11</xdr:row>
                    <xdr:rowOff>85725</xdr:rowOff>
                  </from>
                  <to>
                    <xdr:col>5</xdr:col>
                    <xdr:colOff>1981200</xdr:colOff>
                    <xdr:row>11</xdr:row>
                    <xdr:rowOff>504825</xdr:rowOff>
                  </to>
                </anchor>
              </controlPr>
            </control>
          </mc:Choice>
        </mc:AlternateContent>
        <mc:AlternateContent xmlns:mc="http://schemas.openxmlformats.org/markup-compatibility/2006">
          <mc:Choice Requires="x14">
            <control shapeId="6174" r:id="rId9" name="Group Box 30">
              <controlPr defaultSize="0" autoFill="0" autoPict="0">
                <anchor moveWithCells="1">
                  <from>
                    <xdr:col>5</xdr:col>
                    <xdr:colOff>47625</xdr:colOff>
                    <xdr:row>11</xdr:row>
                    <xdr:rowOff>85725</xdr:rowOff>
                  </from>
                  <to>
                    <xdr:col>5</xdr:col>
                    <xdr:colOff>1981200</xdr:colOff>
                    <xdr:row>11</xdr:row>
                    <xdr:rowOff>504825</xdr:rowOff>
                  </to>
                </anchor>
              </controlPr>
            </control>
          </mc:Choice>
        </mc:AlternateContent>
        <mc:AlternateContent xmlns:mc="http://schemas.openxmlformats.org/markup-compatibility/2006">
          <mc:Choice Requires="x14">
            <control shapeId="6175" r:id="rId10" name="Option Button 31">
              <controlPr locked="0" defaultSize="0" autoFill="0" autoLine="0" autoPict="0" altText="">
                <anchor>
                  <from>
                    <xdr:col>5</xdr:col>
                    <xdr:colOff>171450</xdr:colOff>
                    <xdr:row>11</xdr:row>
                    <xdr:rowOff>152400</xdr:rowOff>
                  </from>
                  <to>
                    <xdr:col>5</xdr:col>
                    <xdr:colOff>476250</xdr:colOff>
                    <xdr:row>11</xdr:row>
                    <xdr:rowOff>400050</xdr:rowOff>
                  </to>
                </anchor>
              </controlPr>
            </control>
          </mc:Choice>
        </mc:AlternateContent>
        <mc:AlternateContent xmlns:mc="http://schemas.openxmlformats.org/markup-compatibility/2006">
          <mc:Choice Requires="x14">
            <control shapeId="6176" r:id="rId11" name="Option Button 32">
              <controlPr defaultSize="0" autoFill="0" autoLine="0" autoPict="0" altText="">
                <anchor>
                  <from>
                    <xdr:col>5</xdr:col>
                    <xdr:colOff>647700</xdr:colOff>
                    <xdr:row>11</xdr:row>
                    <xdr:rowOff>171450</xdr:rowOff>
                  </from>
                  <to>
                    <xdr:col>5</xdr:col>
                    <xdr:colOff>952500</xdr:colOff>
                    <xdr:row>11</xdr:row>
                    <xdr:rowOff>390525</xdr:rowOff>
                  </to>
                </anchor>
              </controlPr>
            </control>
          </mc:Choice>
        </mc:AlternateContent>
        <mc:AlternateContent xmlns:mc="http://schemas.openxmlformats.org/markup-compatibility/2006">
          <mc:Choice Requires="x14">
            <control shapeId="6177" r:id="rId12" name="Option Button 33">
              <controlPr defaultSize="0" autoFill="0" autoLine="0" autoPict="0">
                <anchor moveWithCells="1">
                  <from>
                    <xdr:col>5</xdr:col>
                    <xdr:colOff>1123950</xdr:colOff>
                    <xdr:row>11</xdr:row>
                    <xdr:rowOff>190500</xdr:rowOff>
                  </from>
                  <to>
                    <xdr:col>5</xdr:col>
                    <xdr:colOff>1828800</xdr:colOff>
                    <xdr:row>11</xdr:row>
                    <xdr:rowOff>371475</xdr:rowOff>
                  </to>
                </anchor>
              </controlPr>
            </control>
          </mc:Choice>
        </mc:AlternateContent>
        <mc:AlternateContent xmlns:mc="http://schemas.openxmlformats.org/markup-compatibility/2006">
          <mc:Choice Requires="x14">
            <control shapeId="6198" r:id="rId13" name="Group Box 54">
              <controlPr defaultSize="0" autoFill="0" autoPict="0">
                <anchor moveWithCells="1">
                  <from>
                    <xdr:col>5</xdr:col>
                    <xdr:colOff>47625</xdr:colOff>
                    <xdr:row>12</xdr:row>
                    <xdr:rowOff>85725</xdr:rowOff>
                  </from>
                  <to>
                    <xdr:col>5</xdr:col>
                    <xdr:colOff>1981200</xdr:colOff>
                    <xdr:row>12</xdr:row>
                    <xdr:rowOff>504825</xdr:rowOff>
                  </to>
                </anchor>
              </controlPr>
            </control>
          </mc:Choice>
        </mc:AlternateContent>
        <mc:AlternateContent xmlns:mc="http://schemas.openxmlformats.org/markup-compatibility/2006">
          <mc:Choice Requires="x14">
            <control shapeId="6199" r:id="rId14" name="Option Button 55">
              <controlPr defaultSize="0" autoFill="0" autoLine="0" autoPict="0" altText="">
                <anchor>
                  <from>
                    <xdr:col>5</xdr:col>
                    <xdr:colOff>171450</xdr:colOff>
                    <xdr:row>12</xdr:row>
                    <xdr:rowOff>152400</xdr:rowOff>
                  </from>
                  <to>
                    <xdr:col>5</xdr:col>
                    <xdr:colOff>476250</xdr:colOff>
                    <xdr:row>12</xdr:row>
                    <xdr:rowOff>400050</xdr:rowOff>
                  </to>
                </anchor>
              </controlPr>
            </control>
          </mc:Choice>
        </mc:AlternateContent>
        <mc:AlternateContent xmlns:mc="http://schemas.openxmlformats.org/markup-compatibility/2006">
          <mc:Choice Requires="x14">
            <control shapeId="6200" r:id="rId15" name="Option Button 56">
              <controlPr defaultSize="0" autoFill="0" autoLine="0" autoPict="0" altText="">
                <anchor>
                  <from>
                    <xdr:col>5</xdr:col>
                    <xdr:colOff>647700</xdr:colOff>
                    <xdr:row>12</xdr:row>
                    <xdr:rowOff>171450</xdr:rowOff>
                  </from>
                  <to>
                    <xdr:col>5</xdr:col>
                    <xdr:colOff>952500</xdr:colOff>
                    <xdr:row>12</xdr:row>
                    <xdr:rowOff>390525</xdr:rowOff>
                  </to>
                </anchor>
              </controlPr>
            </control>
          </mc:Choice>
        </mc:AlternateContent>
        <mc:AlternateContent xmlns:mc="http://schemas.openxmlformats.org/markup-compatibility/2006">
          <mc:Choice Requires="x14">
            <control shapeId="6201" r:id="rId16" name="Option Button 57">
              <controlPr defaultSize="0" autoFill="0" autoLine="0" autoPict="0">
                <anchor moveWithCells="1">
                  <from>
                    <xdr:col>5</xdr:col>
                    <xdr:colOff>1123950</xdr:colOff>
                    <xdr:row>12</xdr:row>
                    <xdr:rowOff>190500</xdr:rowOff>
                  </from>
                  <to>
                    <xdr:col>5</xdr:col>
                    <xdr:colOff>1828800</xdr:colOff>
                    <xdr:row>12</xdr:row>
                    <xdr:rowOff>371475</xdr:rowOff>
                  </to>
                </anchor>
              </controlPr>
            </control>
          </mc:Choice>
        </mc:AlternateContent>
        <mc:AlternateContent xmlns:mc="http://schemas.openxmlformats.org/markup-compatibility/2006">
          <mc:Choice Requires="x14">
            <control shapeId="6202" r:id="rId17" name="Group Box 58">
              <controlPr defaultSize="0" autoFill="0" autoPict="0">
                <anchor moveWithCells="1">
                  <from>
                    <xdr:col>5</xdr:col>
                    <xdr:colOff>47625</xdr:colOff>
                    <xdr:row>13</xdr:row>
                    <xdr:rowOff>85725</xdr:rowOff>
                  </from>
                  <to>
                    <xdr:col>5</xdr:col>
                    <xdr:colOff>1981200</xdr:colOff>
                    <xdr:row>13</xdr:row>
                    <xdr:rowOff>504825</xdr:rowOff>
                  </to>
                </anchor>
              </controlPr>
            </control>
          </mc:Choice>
        </mc:AlternateContent>
        <mc:AlternateContent xmlns:mc="http://schemas.openxmlformats.org/markup-compatibility/2006">
          <mc:Choice Requires="x14">
            <control shapeId="6203" r:id="rId18" name="Option Button 59">
              <controlPr defaultSize="0" autoFill="0" autoLine="0" autoPict="0" altText="">
                <anchor>
                  <from>
                    <xdr:col>5</xdr:col>
                    <xdr:colOff>171450</xdr:colOff>
                    <xdr:row>13</xdr:row>
                    <xdr:rowOff>152400</xdr:rowOff>
                  </from>
                  <to>
                    <xdr:col>5</xdr:col>
                    <xdr:colOff>476250</xdr:colOff>
                    <xdr:row>13</xdr:row>
                    <xdr:rowOff>400050</xdr:rowOff>
                  </to>
                </anchor>
              </controlPr>
            </control>
          </mc:Choice>
        </mc:AlternateContent>
        <mc:AlternateContent xmlns:mc="http://schemas.openxmlformats.org/markup-compatibility/2006">
          <mc:Choice Requires="x14">
            <control shapeId="6204" r:id="rId19" name="Option Button 60">
              <controlPr defaultSize="0" autoFill="0" autoLine="0" autoPict="0" altText="">
                <anchor>
                  <from>
                    <xdr:col>5</xdr:col>
                    <xdr:colOff>647700</xdr:colOff>
                    <xdr:row>13</xdr:row>
                    <xdr:rowOff>171450</xdr:rowOff>
                  </from>
                  <to>
                    <xdr:col>5</xdr:col>
                    <xdr:colOff>952500</xdr:colOff>
                    <xdr:row>13</xdr:row>
                    <xdr:rowOff>390525</xdr:rowOff>
                  </to>
                </anchor>
              </controlPr>
            </control>
          </mc:Choice>
        </mc:AlternateContent>
        <mc:AlternateContent xmlns:mc="http://schemas.openxmlformats.org/markup-compatibility/2006">
          <mc:Choice Requires="x14">
            <control shapeId="6205" r:id="rId20" name="Option Button 61">
              <controlPr defaultSize="0" autoFill="0" autoLine="0" autoPict="0">
                <anchor moveWithCells="1">
                  <from>
                    <xdr:col>5</xdr:col>
                    <xdr:colOff>1123950</xdr:colOff>
                    <xdr:row>13</xdr:row>
                    <xdr:rowOff>190500</xdr:rowOff>
                  </from>
                  <to>
                    <xdr:col>5</xdr:col>
                    <xdr:colOff>1828800</xdr:colOff>
                    <xdr:row>13</xdr:row>
                    <xdr:rowOff>371475</xdr:rowOff>
                  </to>
                </anchor>
              </controlPr>
            </control>
          </mc:Choice>
        </mc:AlternateContent>
        <mc:AlternateContent xmlns:mc="http://schemas.openxmlformats.org/markup-compatibility/2006">
          <mc:Choice Requires="x14">
            <control shapeId="6206" r:id="rId21" name="Group Box 62">
              <controlPr defaultSize="0" autoFill="0" autoPict="0">
                <anchor moveWithCells="1">
                  <from>
                    <xdr:col>5</xdr:col>
                    <xdr:colOff>47625</xdr:colOff>
                    <xdr:row>14</xdr:row>
                    <xdr:rowOff>85725</xdr:rowOff>
                  </from>
                  <to>
                    <xdr:col>5</xdr:col>
                    <xdr:colOff>1981200</xdr:colOff>
                    <xdr:row>14</xdr:row>
                    <xdr:rowOff>504825</xdr:rowOff>
                  </to>
                </anchor>
              </controlPr>
            </control>
          </mc:Choice>
        </mc:AlternateContent>
        <mc:AlternateContent xmlns:mc="http://schemas.openxmlformats.org/markup-compatibility/2006">
          <mc:Choice Requires="x14">
            <control shapeId="6207" r:id="rId22" name="Option Button 63">
              <controlPr defaultSize="0" autoFill="0" autoLine="0" autoPict="0" altText="">
                <anchor>
                  <from>
                    <xdr:col>5</xdr:col>
                    <xdr:colOff>171450</xdr:colOff>
                    <xdr:row>14</xdr:row>
                    <xdr:rowOff>152400</xdr:rowOff>
                  </from>
                  <to>
                    <xdr:col>5</xdr:col>
                    <xdr:colOff>476250</xdr:colOff>
                    <xdr:row>14</xdr:row>
                    <xdr:rowOff>400050</xdr:rowOff>
                  </to>
                </anchor>
              </controlPr>
            </control>
          </mc:Choice>
        </mc:AlternateContent>
        <mc:AlternateContent xmlns:mc="http://schemas.openxmlformats.org/markup-compatibility/2006">
          <mc:Choice Requires="x14">
            <control shapeId="6208" r:id="rId23" name="Option Button 64">
              <controlPr defaultSize="0" autoFill="0" autoLine="0" autoPict="0" altText="">
                <anchor>
                  <from>
                    <xdr:col>5</xdr:col>
                    <xdr:colOff>647700</xdr:colOff>
                    <xdr:row>14</xdr:row>
                    <xdr:rowOff>171450</xdr:rowOff>
                  </from>
                  <to>
                    <xdr:col>5</xdr:col>
                    <xdr:colOff>952500</xdr:colOff>
                    <xdr:row>14</xdr:row>
                    <xdr:rowOff>390525</xdr:rowOff>
                  </to>
                </anchor>
              </controlPr>
            </control>
          </mc:Choice>
        </mc:AlternateContent>
        <mc:AlternateContent xmlns:mc="http://schemas.openxmlformats.org/markup-compatibility/2006">
          <mc:Choice Requires="x14">
            <control shapeId="6209" r:id="rId24" name="Option Button 65">
              <controlPr defaultSize="0" autoFill="0" autoLine="0" autoPict="0">
                <anchor moveWithCells="1">
                  <from>
                    <xdr:col>5</xdr:col>
                    <xdr:colOff>1123950</xdr:colOff>
                    <xdr:row>14</xdr:row>
                    <xdr:rowOff>190500</xdr:rowOff>
                  </from>
                  <to>
                    <xdr:col>5</xdr:col>
                    <xdr:colOff>1828800</xdr:colOff>
                    <xdr:row>14</xdr:row>
                    <xdr:rowOff>371475</xdr:rowOff>
                  </to>
                </anchor>
              </controlPr>
            </control>
          </mc:Choice>
        </mc:AlternateContent>
        <mc:AlternateContent xmlns:mc="http://schemas.openxmlformats.org/markup-compatibility/2006">
          <mc:Choice Requires="x14">
            <control shapeId="6210" r:id="rId25" name="Group Box 66">
              <controlPr defaultSize="0" autoFill="0" autoPict="0">
                <anchor moveWithCells="1">
                  <from>
                    <xdr:col>5</xdr:col>
                    <xdr:colOff>47625</xdr:colOff>
                    <xdr:row>15</xdr:row>
                    <xdr:rowOff>85725</xdr:rowOff>
                  </from>
                  <to>
                    <xdr:col>5</xdr:col>
                    <xdr:colOff>1981200</xdr:colOff>
                    <xdr:row>15</xdr:row>
                    <xdr:rowOff>504825</xdr:rowOff>
                  </to>
                </anchor>
              </controlPr>
            </control>
          </mc:Choice>
        </mc:AlternateContent>
        <mc:AlternateContent xmlns:mc="http://schemas.openxmlformats.org/markup-compatibility/2006">
          <mc:Choice Requires="x14">
            <control shapeId="6211" r:id="rId26" name="Option Button 67">
              <controlPr defaultSize="0" autoFill="0" autoLine="0" autoPict="0" altText="">
                <anchor>
                  <from>
                    <xdr:col>5</xdr:col>
                    <xdr:colOff>171450</xdr:colOff>
                    <xdr:row>15</xdr:row>
                    <xdr:rowOff>152400</xdr:rowOff>
                  </from>
                  <to>
                    <xdr:col>5</xdr:col>
                    <xdr:colOff>476250</xdr:colOff>
                    <xdr:row>15</xdr:row>
                    <xdr:rowOff>400050</xdr:rowOff>
                  </to>
                </anchor>
              </controlPr>
            </control>
          </mc:Choice>
        </mc:AlternateContent>
        <mc:AlternateContent xmlns:mc="http://schemas.openxmlformats.org/markup-compatibility/2006">
          <mc:Choice Requires="x14">
            <control shapeId="6212" r:id="rId27" name="Option Button 68">
              <controlPr defaultSize="0" autoFill="0" autoLine="0" autoPict="0" altText="">
                <anchor>
                  <from>
                    <xdr:col>5</xdr:col>
                    <xdr:colOff>647700</xdr:colOff>
                    <xdr:row>15</xdr:row>
                    <xdr:rowOff>171450</xdr:rowOff>
                  </from>
                  <to>
                    <xdr:col>5</xdr:col>
                    <xdr:colOff>952500</xdr:colOff>
                    <xdr:row>15</xdr:row>
                    <xdr:rowOff>390525</xdr:rowOff>
                  </to>
                </anchor>
              </controlPr>
            </control>
          </mc:Choice>
        </mc:AlternateContent>
        <mc:AlternateContent xmlns:mc="http://schemas.openxmlformats.org/markup-compatibility/2006">
          <mc:Choice Requires="x14">
            <control shapeId="6213" r:id="rId28" name="Option Button 69">
              <controlPr defaultSize="0" autoFill="0" autoLine="0" autoPict="0">
                <anchor moveWithCells="1">
                  <from>
                    <xdr:col>5</xdr:col>
                    <xdr:colOff>1123950</xdr:colOff>
                    <xdr:row>15</xdr:row>
                    <xdr:rowOff>190500</xdr:rowOff>
                  </from>
                  <to>
                    <xdr:col>5</xdr:col>
                    <xdr:colOff>1828800</xdr:colOff>
                    <xdr:row>15</xdr:row>
                    <xdr:rowOff>371475</xdr:rowOff>
                  </to>
                </anchor>
              </controlPr>
            </control>
          </mc:Choice>
        </mc:AlternateContent>
        <mc:AlternateContent xmlns:mc="http://schemas.openxmlformats.org/markup-compatibility/2006">
          <mc:Choice Requires="x14">
            <control shapeId="6218" r:id="rId29" name="Group Box 74">
              <controlPr defaultSize="0" autoFill="0" autoPict="0">
                <anchor moveWithCells="1">
                  <from>
                    <xdr:col>5</xdr:col>
                    <xdr:colOff>47625</xdr:colOff>
                    <xdr:row>16</xdr:row>
                    <xdr:rowOff>85725</xdr:rowOff>
                  </from>
                  <to>
                    <xdr:col>5</xdr:col>
                    <xdr:colOff>1981200</xdr:colOff>
                    <xdr:row>16</xdr:row>
                    <xdr:rowOff>504825</xdr:rowOff>
                  </to>
                </anchor>
              </controlPr>
            </control>
          </mc:Choice>
        </mc:AlternateContent>
        <mc:AlternateContent xmlns:mc="http://schemas.openxmlformats.org/markup-compatibility/2006">
          <mc:Choice Requires="x14">
            <control shapeId="6219" r:id="rId30" name="Option Button 75">
              <controlPr defaultSize="0" autoFill="0" autoLine="0" autoPict="0" altText="">
                <anchor>
                  <from>
                    <xdr:col>5</xdr:col>
                    <xdr:colOff>171450</xdr:colOff>
                    <xdr:row>16</xdr:row>
                    <xdr:rowOff>152400</xdr:rowOff>
                  </from>
                  <to>
                    <xdr:col>5</xdr:col>
                    <xdr:colOff>476250</xdr:colOff>
                    <xdr:row>16</xdr:row>
                    <xdr:rowOff>400050</xdr:rowOff>
                  </to>
                </anchor>
              </controlPr>
            </control>
          </mc:Choice>
        </mc:AlternateContent>
        <mc:AlternateContent xmlns:mc="http://schemas.openxmlformats.org/markup-compatibility/2006">
          <mc:Choice Requires="x14">
            <control shapeId="6220" r:id="rId31" name="Option Button 76">
              <controlPr defaultSize="0" autoFill="0" autoLine="0" autoPict="0" altText="">
                <anchor>
                  <from>
                    <xdr:col>5</xdr:col>
                    <xdr:colOff>647700</xdr:colOff>
                    <xdr:row>16</xdr:row>
                    <xdr:rowOff>171450</xdr:rowOff>
                  </from>
                  <to>
                    <xdr:col>5</xdr:col>
                    <xdr:colOff>952500</xdr:colOff>
                    <xdr:row>16</xdr:row>
                    <xdr:rowOff>390525</xdr:rowOff>
                  </to>
                </anchor>
              </controlPr>
            </control>
          </mc:Choice>
        </mc:AlternateContent>
        <mc:AlternateContent xmlns:mc="http://schemas.openxmlformats.org/markup-compatibility/2006">
          <mc:Choice Requires="x14">
            <control shapeId="6221" r:id="rId32" name="Option Button 77">
              <controlPr defaultSize="0" autoFill="0" autoLine="0" autoPict="0">
                <anchor moveWithCells="1">
                  <from>
                    <xdr:col>5</xdr:col>
                    <xdr:colOff>1123950</xdr:colOff>
                    <xdr:row>16</xdr:row>
                    <xdr:rowOff>190500</xdr:rowOff>
                  </from>
                  <to>
                    <xdr:col>5</xdr:col>
                    <xdr:colOff>1828800</xdr:colOff>
                    <xdr:row>16</xdr:row>
                    <xdr:rowOff>371475</xdr:rowOff>
                  </to>
                </anchor>
              </controlPr>
            </control>
          </mc:Choice>
        </mc:AlternateContent>
        <mc:AlternateContent xmlns:mc="http://schemas.openxmlformats.org/markup-compatibility/2006">
          <mc:Choice Requires="x14">
            <control shapeId="6222" r:id="rId33" name="Group Box 78">
              <controlPr defaultSize="0" autoFill="0" autoPict="0">
                <anchor moveWithCells="1">
                  <from>
                    <xdr:col>5</xdr:col>
                    <xdr:colOff>47625</xdr:colOff>
                    <xdr:row>17</xdr:row>
                    <xdr:rowOff>85725</xdr:rowOff>
                  </from>
                  <to>
                    <xdr:col>5</xdr:col>
                    <xdr:colOff>1981200</xdr:colOff>
                    <xdr:row>17</xdr:row>
                    <xdr:rowOff>504825</xdr:rowOff>
                  </to>
                </anchor>
              </controlPr>
            </control>
          </mc:Choice>
        </mc:AlternateContent>
        <mc:AlternateContent xmlns:mc="http://schemas.openxmlformats.org/markup-compatibility/2006">
          <mc:Choice Requires="x14">
            <control shapeId="6223" r:id="rId34" name="Option Button 79">
              <controlPr defaultSize="0" autoFill="0" autoLine="0" autoPict="0" altText="">
                <anchor>
                  <from>
                    <xdr:col>5</xdr:col>
                    <xdr:colOff>171450</xdr:colOff>
                    <xdr:row>17</xdr:row>
                    <xdr:rowOff>152400</xdr:rowOff>
                  </from>
                  <to>
                    <xdr:col>5</xdr:col>
                    <xdr:colOff>476250</xdr:colOff>
                    <xdr:row>17</xdr:row>
                    <xdr:rowOff>400050</xdr:rowOff>
                  </to>
                </anchor>
              </controlPr>
            </control>
          </mc:Choice>
        </mc:AlternateContent>
        <mc:AlternateContent xmlns:mc="http://schemas.openxmlformats.org/markup-compatibility/2006">
          <mc:Choice Requires="x14">
            <control shapeId="6224" r:id="rId35" name="Option Button 80">
              <controlPr defaultSize="0" autoFill="0" autoLine="0" autoPict="0" altText="">
                <anchor>
                  <from>
                    <xdr:col>5</xdr:col>
                    <xdr:colOff>647700</xdr:colOff>
                    <xdr:row>17</xdr:row>
                    <xdr:rowOff>171450</xdr:rowOff>
                  </from>
                  <to>
                    <xdr:col>5</xdr:col>
                    <xdr:colOff>952500</xdr:colOff>
                    <xdr:row>17</xdr:row>
                    <xdr:rowOff>390525</xdr:rowOff>
                  </to>
                </anchor>
              </controlPr>
            </control>
          </mc:Choice>
        </mc:AlternateContent>
        <mc:AlternateContent xmlns:mc="http://schemas.openxmlformats.org/markup-compatibility/2006">
          <mc:Choice Requires="x14">
            <control shapeId="6225" r:id="rId36" name="Option Button 81">
              <controlPr defaultSize="0" autoFill="0" autoLine="0" autoPict="0">
                <anchor moveWithCells="1">
                  <from>
                    <xdr:col>5</xdr:col>
                    <xdr:colOff>1123950</xdr:colOff>
                    <xdr:row>17</xdr:row>
                    <xdr:rowOff>190500</xdr:rowOff>
                  </from>
                  <to>
                    <xdr:col>5</xdr:col>
                    <xdr:colOff>1828800</xdr:colOff>
                    <xdr:row>17</xdr:row>
                    <xdr:rowOff>371475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M45"/>
  <sheetViews>
    <sheetView showGridLines="0" showRowColHeaders="0" zoomScaleNormal="100" workbookViewId="0">
      <selection activeCell="A8" sqref="A8:M8"/>
    </sheetView>
  </sheetViews>
  <sheetFormatPr baseColWidth="10" defaultColWidth="11.42578125" defaultRowHeight="15" x14ac:dyDescent="0.25"/>
  <cols>
    <col min="1" max="1" width="12.140625" style="39" customWidth="1"/>
    <col min="2" max="2" width="7.28515625" style="28" customWidth="1"/>
    <col min="3" max="3" width="13.7109375" style="28" customWidth="1"/>
    <col min="4" max="4" width="15.140625" style="28" customWidth="1"/>
    <col min="5" max="5" width="16.85546875" style="28" customWidth="1"/>
    <col min="6" max="6" width="15.140625" style="28" bestFit="1" customWidth="1"/>
    <col min="7" max="7" width="11.28515625" style="28" customWidth="1"/>
    <col min="8" max="8" width="21.140625" style="28" customWidth="1"/>
    <col min="9" max="9" width="12.85546875" style="28" bestFit="1" customWidth="1"/>
    <col min="10" max="10" width="10.85546875" style="28" hidden="1" customWidth="1"/>
    <col min="11" max="12" width="12.7109375" style="28" hidden="1" customWidth="1"/>
    <col min="13" max="13" width="10.85546875" style="28" hidden="1" customWidth="1"/>
    <col min="14" max="16384" width="11.42578125" style="28"/>
  </cols>
  <sheetData>
    <row r="1" spans="1:13" x14ac:dyDescent="0.25">
      <c r="A1" s="24"/>
      <c r="B1" s="25"/>
      <c r="C1" s="25"/>
      <c r="D1" s="25"/>
      <c r="E1" s="26"/>
      <c r="F1" s="25"/>
      <c r="G1" s="26"/>
      <c r="H1" s="25"/>
      <c r="I1" s="27"/>
    </row>
    <row r="2" spans="1:13" x14ac:dyDescent="0.25">
      <c r="A2" s="29"/>
      <c r="B2" s="27"/>
      <c r="C2" s="27"/>
      <c r="D2" s="27"/>
      <c r="E2" s="30"/>
      <c r="F2" s="27"/>
      <c r="G2" s="30"/>
      <c r="H2" s="27"/>
      <c r="I2" s="27"/>
    </row>
    <row r="3" spans="1:13" x14ac:dyDescent="0.25">
      <c r="A3" s="31"/>
      <c r="B3" s="32"/>
      <c r="C3" s="32"/>
      <c r="D3" s="32"/>
      <c r="E3" s="33"/>
      <c r="F3" s="32"/>
      <c r="G3" s="33"/>
      <c r="H3" s="32"/>
      <c r="I3" s="32"/>
    </row>
    <row r="4" spans="1:13" x14ac:dyDescent="0.25">
      <c r="A4" s="34"/>
      <c r="B4" s="35"/>
      <c r="C4" s="35"/>
      <c r="D4" s="35"/>
      <c r="E4" s="36"/>
      <c r="F4" s="35"/>
      <c r="G4" s="36"/>
      <c r="H4" s="35"/>
      <c r="I4" s="35"/>
    </row>
    <row r="5" spans="1:13" x14ac:dyDescent="0.25">
      <c r="A5" s="34"/>
      <c r="B5" s="35"/>
      <c r="C5" s="35"/>
      <c r="D5" s="35"/>
      <c r="E5" s="37"/>
      <c r="F5" s="35"/>
      <c r="G5" s="36"/>
      <c r="H5" s="35"/>
      <c r="I5" s="35"/>
    </row>
    <row r="6" spans="1:13" ht="8.25" customHeight="1" x14ac:dyDescent="0.25">
      <c r="A6" s="34"/>
      <c r="B6" s="35"/>
      <c r="C6" s="35"/>
      <c r="D6" s="35"/>
      <c r="E6" s="36"/>
      <c r="F6" s="35"/>
      <c r="G6" s="36"/>
      <c r="H6" s="35"/>
      <c r="I6" s="35"/>
    </row>
    <row r="7" spans="1:13" ht="5.25" customHeight="1" x14ac:dyDescent="0.25">
      <c r="A7" s="34"/>
      <c r="B7" s="35"/>
      <c r="C7" s="35"/>
      <c r="D7" s="35"/>
      <c r="E7" s="36"/>
      <c r="F7" s="35"/>
      <c r="G7" s="36"/>
      <c r="H7" s="35"/>
      <c r="I7" s="35"/>
    </row>
    <row r="8" spans="1:13" ht="20.25" x14ac:dyDescent="0.3">
      <c r="A8" s="89" t="s">
        <v>12</v>
      </c>
      <c r="B8" s="100"/>
      <c r="C8" s="100"/>
      <c r="D8" s="100"/>
      <c r="E8" s="100"/>
      <c r="F8" s="100"/>
      <c r="G8" s="100"/>
      <c r="H8" s="100"/>
      <c r="I8" s="100"/>
      <c r="J8" s="100"/>
      <c r="K8" s="100"/>
      <c r="L8" s="100"/>
      <c r="M8" s="100"/>
    </row>
    <row r="9" spans="1:13" ht="29.25" customHeight="1" x14ac:dyDescent="0.25">
      <c r="A9" s="101" t="s">
        <v>35</v>
      </c>
      <c r="B9" s="101"/>
      <c r="C9" s="101"/>
      <c r="D9" s="101"/>
      <c r="E9" s="101"/>
      <c r="F9" s="101"/>
      <c r="G9" s="101"/>
      <c r="H9" s="101"/>
      <c r="I9" s="101"/>
      <c r="J9" s="101"/>
      <c r="K9" s="101"/>
      <c r="L9" s="101"/>
      <c r="M9" s="101"/>
    </row>
    <row r="10" spans="1:13" ht="15" customHeight="1" x14ac:dyDescent="0.25">
      <c r="A10" s="3" t="s">
        <v>15</v>
      </c>
      <c r="B10" s="50" t="s">
        <v>59</v>
      </c>
      <c r="C10" s="51" t="s">
        <v>60</v>
      </c>
      <c r="D10" s="50"/>
      <c r="E10" s="50"/>
      <c r="F10" s="50"/>
      <c r="G10" s="50"/>
      <c r="H10" s="50"/>
      <c r="I10" s="50"/>
      <c r="J10" s="50"/>
      <c r="K10" s="50"/>
      <c r="L10" s="50"/>
      <c r="M10" s="52"/>
    </row>
    <row r="11" spans="1:13" x14ac:dyDescent="0.25">
      <c r="A11" s="48" t="s">
        <v>4</v>
      </c>
      <c r="B11" s="92" t="s">
        <v>5</v>
      </c>
      <c r="C11" s="92"/>
      <c r="D11" s="92"/>
      <c r="E11" s="92"/>
      <c r="F11" s="48" t="s">
        <v>6</v>
      </c>
      <c r="G11" s="92" t="s">
        <v>7</v>
      </c>
      <c r="H11" s="92"/>
      <c r="I11" s="48" t="s">
        <v>8</v>
      </c>
      <c r="J11" s="48" t="s">
        <v>9</v>
      </c>
      <c r="K11" s="48" t="s">
        <v>10</v>
      </c>
      <c r="L11" s="48"/>
      <c r="M11" s="48" t="s">
        <v>11</v>
      </c>
    </row>
    <row r="12" spans="1:13" ht="32.25" customHeight="1" x14ac:dyDescent="0.25">
      <c r="A12" s="22">
        <v>1</v>
      </c>
      <c r="B12" s="96" t="s">
        <v>41</v>
      </c>
      <c r="C12" s="96"/>
      <c r="D12" s="96"/>
      <c r="E12" s="96"/>
      <c r="F12" s="1" t="s">
        <v>95</v>
      </c>
      <c r="G12" s="97"/>
      <c r="H12" s="97"/>
      <c r="I12" s="20">
        <f>IF(F12="SI",3,IF(F12="NO",2,1))</f>
        <v>3</v>
      </c>
      <c r="J12" s="38">
        <f>IF(F12="NO APLICA",0,1)</f>
        <v>1</v>
      </c>
      <c r="K12" s="38">
        <f t="shared" ref="K12:K13" si="0">J12*I12</f>
        <v>3</v>
      </c>
      <c r="L12" s="38">
        <f>IF(F12="SI",1,IF(F12="NO",0,0))</f>
        <v>1</v>
      </c>
      <c r="M12" s="2">
        <f>IF(F12="No","3 - Nulo",0)</f>
        <v>0</v>
      </c>
    </row>
    <row r="13" spans="1:13" ht="28.5" customHeight="1" x14ac:dyDescent="0.25">
      <c r="A13" s="22">
        <v>2</v>
      </c>
      <c r="B13" s="96" t="s">
        <v>42</v>
      </c>
      <c r="C13" s="96"/>
      <c r="D13" s="96"/>
      <c r="E13" s="96"/>
      <c r="F13" s="1" t="s">
        <v>95</v>
      </c>
      <c r="G13" s="97"/>
      <c r="H13" s="97"/>
      <c r="I13" s="20">
        <f t="shared" ref="I13:I20" si="1">IF(F13="SI",3,IF(F13="NO",2,1))</f>
        <v>3</v>
      </c>
      <c r="J13" s="38">
        <f t="shared" ref="J13:J17" si="2">IF(F13="NO APLICA",0,1)</f>
        <v>1</v>
      </c>
      <c r="K13" s="38">
        <f t="shared" si="0"/>
        <v>3</v>
      </c>
      <c r="L13" s="38">
        <f t="shared" ref="L13:L17" si="3">IF(F13="SI",1,IF(F13="NO",0,0))</f>
        <v>1</v>
      </c>
      <c r="M13" s="2">
        <f>IF(F13="No","3 - Nulo",0)</f>
        <v>0</v>
      </c>
    </row>
    <row r="14" spans="1:13" ht="28.5" customHeight="1" x14ac:dyDescent="0.25">
      <c r="A14" s="22">
        <v>3</v>
      </c>
      <c r="B14" s="96" t="s">
        <v>56</v>
      </c>
      <c r="C14" s="96"/>
      <c r="D14" s="96"/>
      <c r="E14" s="96"/>
      <c r="F14" s="1" t="s">
        <v>95</v>
      </c>
      <c r="G14" s="97"/>
      <c r="H14" s="97"/>
      <c r="I14" s="20">
        <f t="shared" si="1"/>
        <v>3</v>
      </c>
      <c r="J14" s="38">
        <f t="shared" si="2"/>
        <v>1</v>
      </c>
      <c r="K14" s="38">
        <f t="shared" ref="K14:K15" si="4">J14*I14</f>
        <v>3</v>
      </c>
      <c r="L14" s="38">
        <f t="shared" si="3"/>
        <v>1</v>
      </c>
      <c r="M14" s="2">
        <f t="shared" ref="M14:M15" si="5">IF(F14="No","3 - Nulo",0)</f>
        <v>0</v>
      </c>
    </row>
    <row r="15" spans="1:13" ht="31.5" customHeight="1" x14ac:dyDescent="0.25">
      <c r="A15" s="22">
        <v>4</v>
      </c>
      <c r="B15" s="96" t="s">
        <v>57</v>
      </c>
      <c r="C15" s="96"/>
      <c r="D15" s="96"/>
      <c r="E15" s="96"/>
      <c r="F15" s="1" t="s">
        <v>95</v>
      </c>
      <c r="G15" s="97"/>
      <c r="H15" s="97"/>
      <c r="I15" s="20">
        <f t="shared" si="1"/>
        <v>3</v>
      </c>
      <c r="J15" s="38">
        <f t="shared" si="2"/>
        <v>1</v>
      </c>
      <c r="K15" s="38">
        <f t="shared" si="4"/>
        <v>3</v>
      </c>
      <c r="L15" s="38">
        <f t="shared" si="3"/>
        <v>1</v>
      </c>
      <c r="M15" s="2">
        <f t="shared" si="5"/>
        <v>0</v>
      </c>
    </row>
    <row r="16" spans="1:13" ht="39" customHeight="1" x14ac:dyDescent="0.25">
      <c r="A16" s="22">
        <v>5</v>
      </c>
      <c r="B16" s="96" t="s">
        <v>58</v>
      </c>
      <c r="C16" s="96"/>
      <c r="D16" s="96"/>
      <c r="E16" s="96"/>
      <c r="F16" s="1" t="s">
        <v>95</v>
      </c>
      <c r="G16" s="97"/>
      <c r="H16" s="97"/>
      <c r="I16" s="20">
        <f t="shared" ref="I16" si="6">IF(F16="SI",3,IF(F16="NO",2,1))</f>
        <v>3</v>
      </c>
      <c r="J16" s="38">
        <f t="shared" si="2"/>
        <v>1</v>
      </c>
      <c r="K16" s="38">
        <f t="shared" ref="K16" si="7">J16*I16</f>
        <v>3</v>
      </c>
      <c r="L16" s="38">
        <f t="shared" si="3"/>
        <v>1</v>
      </c>
      <c r="M16" s="2">
        <f t="shared" ref="M16" si="8">IF(F16="No","3 - Nulo",0)</f>
        <v>0</v>
      </c>
    </row>
    <row r="17" spans="1:13" ht="53.25" customHeight="1" x14ac:dyDescent="0.25">
      <c r="A17" s="22">
        <v>6</v>
      </c>
      <c r="B17" s="99" t="s">
        <v>13</v>
      </c>
      <c r="C17" s="96"/>
      <c r="D17" s="96"/>
      <c r="E17" s="96"/>
      <c r="F17" s="1" t="s">
        <v>95</v>
      </c>
      <c r="G17" s="97"/>
      <c r="H17" s="97"/>
      <c r="I17" s="20">
        <f t="shared" ref="I17" si="9">IF(F17="SI",3,IF(F17="NO",2,1))</f>
        <v>3</v>
      </c>
      <c r="J17" s="38">
        <f t="shared" si="2"/>
        <v>1</v>
      </c>
      <c r="K17" s="38">
        <f t="shared" ref="K17" si="10">J17*I17</f>
        <v>3</v>
      </c>
      <c r="L17" s="38">
        <f t="shared" si="3"/>
        <v>1</v>
      </c>
      <c r="M17" s="2">
        <f t="shared" ref="M17" si="11">IF(F17="No","3 - Nulo",0)</f>
        <v>0</v>
      </c>
    </row>
    <row r="18" spans="1:13" ht="40.5" customHeight="1" x14ac:dyDescent="0.25">
      <c r="A18" s="22">
        <v>7</v>
      </c>
      <c r="B18" s="102" t="s">
        <v>38</v>
      </c>
      <c r="C18" s="102"/>
      <c r="D18" s="102"/>
      <c r="E18" s="102"/>
      <c r="F18" s="1">
        <v>0</v>
      </c>
      <c r="G18" s="103"/>
      <c r="H18" s="103"/>
      <c r="I18" s="20">
        <f>IF(AND(F18&gt;-1,F18&lt;6),3,IF(AND(F18&gt;5,F18&lt;11),2,1))</f>
        <v>3</v>
      </c>
      <c r="J18" s="38">
        <v>1</v>
      </c>
      <c r="K18" s="38">
        <f>IF((F18&lt;=5),1,IF(AND(F18&gt;5,F18&lt;=10),0.5,IF((F18&gt;10),0,0)))</f>
        <v>1</v>
      </c>
      <c r="L18" s="38">
        <f>IF((F18&lt;=5),1,IF(AND(F18&gt;5,F18&lt;=10),0.5,IF((F18&gt;10),0,0)))</f>
        <v>1</v>
      </c>
      <c r="M18" s="2"/>
    </row>
    <row r="19" spans="1:13" x14ac:dyDescent="0.25">
      <c r="A19" s="3" t="str">
        <f>A10</f>
        <v xml:space="preserve">Documento </v>
      </c>
      <c r="B19" s="50" t="str">
        <f>B10</f>
        <v>MLF</v>
      </c>
      <c r="C19" s="53" t="str">
        <f>C10</f>
        <v>Modelo Lógico, Físico y Diccionario de Datos</v>
      </c>
      <c r="D19" s="50"/>
      <c r="E19" s="50"/>
      <c r="F19" s="50"/>
      <c r="G19" s="50"/>
      <c r="H19" s="50"/>
      <c r="I19" s="50"/>
      <c r="J19" s="50"/>
      <c r="K19" s="50"/>
      <c r="L19" s="50"/>
      <c r="M19" s="52"/>
    </row>
    <row r="20" spans="1:13" ht="66" customHeight="1" x14ac:dyDescent="0.25">
      <c r="A20" s="21">
        <v>8</v>
      </c>
      <c r="B20" s="98" t="s">
        <v>82</v>
      </c>
      <c r="C20" s="98"/>
      <c r="D20" s="98"/>
      <c r="E20" s="98"/>
      <c r="F20" s="1" t="s">
        <v>95</v>
      </c>
      <c r="G20" s="97"/>
      <c r="H20" s="97"/>
      <c r="I20" s="20">
        <f t="shared" si="1"/>
        <v>3</v>
      </c>
      <c r="J20" s="38">
        <f t="shared" ref="J20" si="12">IF(F20="NO APLICA",0,1)</f>
        <v>1</v>
      </c>
      <c r="K20" s="38">
        <f t="shared" ref="K20" si="13">J20*I20</f>
        <v>3</v>
      </c>
      <c r="L20" s="38">
        <f t="shared" ref="L20" si="14">IF(F20="SI",1,IF(F20="NO",0,0))</f>
        <v>1</v>
      </c>
      <c r="M20" s="2">
        <f>IF(F20="No","3 - Nulo",0)</f>
        <v>0</v>
      </c>
    </row>
    <row r="21" spans="1:13" ht="32.25" customHeight="1" x14ac:dyDescent="0.25">
      <c r="A21" s="22">
        <v>9</v>
      </c>
      <c r="B21" s="98" t="s">
        <v>61</v>
      </c>
      <c r="C21" s="98"/>
      <c r="D21" s="98"/>
      <c r="E21" s="98"/>
      <c r="F21" s="1" t="s">
        <v>95</v>
      </c>
      <c r="G21" s="97"/>
      <c r="H21" s="97"/>
      <c r="I21" s="20">
        <f t="shared" ref="I21:I44" si="15">IF(F21="SI",3,IF(F21="NO",2,1))</f>
        <v>3</v>
      </c>
      <c r="J21" s="38">
        <f t="shared" ref="J21:J44" si="16">IF(F21="NO APLICA",0,1)</f>
        <v>1</v>
      </c>
      <c r="K21" s="38">
        <f t="shared" ref="K21:K45" si="17">J21*I21</f>
        <v>3</v>
      </c>
      <c r="L21" s="38">
        <f t="shared" ref="L21:L44" si="18">IF(F21="SI",1,IF(F21="NO",0,0))</f>
        <v>1</v>
      </c>
      <c r="M21" s="2">
        <f t="shared" ref="M21:M44" si="19">IF(F21="No","3 - Nulo",0)</f>
        <v>0</v>
      </c>
    </row>
    <row r="22" spans="1:13" ht="26.25" customHeight="1" x14ac:dyDescent="0.25">
      <c r="A22" s="21">
        <v>10</v>
      </c>
      <c r="B22" s="98" t="s">
        <v>62</v>
      </c>
      <c r="C22" s="98"/>
      <c r="D22" s="98"/>
      <c r="E22" s="98"/>
      <c r="F22" s="1" t="s">
        <v>95</v>
      </c>
      <c r="G22" s="97"/>
      <c r="H22" s="97"/>
      <c r="I22" s="20">
        <f t="shared" si="15"/>
        <v>3</v>
      </c>
      <c r="J22" s="38">
        <f t="shared" si="16"/>
        <v>1</v>
      </c>
      <c r="K22" s="38">
        <f t="shared" si="17"/>
        <v>3</v>
      </c>
      <c r="L22" s="38">
        <f t="shared" si="18"/>
        <v>1</v>
      </c>
      <c r="M22" s="2">
        <f t="shared" si="19"/>
        <v>0</v>
      </c>
    </row>
    <row r="23" spans="1:13" ht="45" customHeight="1" x14ac:dyDescent="0.25">
      <c r="A23" s="22">
        <v>11</v>
      </c>
      <c r="B23" s="104" t="s">
        <v>63</v>
      </c>
      <c r="C23" s="105"/>
      <c r="D23" s="105"/>
      <c r="E23" s="106"/>
      <c r="F23" s="1" t="s">
        <v>95</v>
      </c>
      <c r="G23" s="97"/>
      <c r="H23" s="97"/>
      <c r="I23" s="20">
        <f t="shared" si="15"/>
        <v>3</v>
      </c>
      <c r="J23" s="38">
        <f t="shared" si="16"/>
        <v>1</v>
      </c>
      <c r="K23" s="38">
        <f t="shared" si="17"/>
        <v>3</v>
      </c>
      <c r="L23" s="38">
        <f t="shared" si="18"/>
        <v>1</v>
      </c>
      <c r="M23" s="2">
        <f t="shared" si="19"/>
        <v>0</v>
      </c>
    </row>
    <row r="24" spans="1:13" ht="44.25" customHeight="1" x14ac:dyDescent="0.25">
      <c r="A24" s="21">
        <v>12</v>
      </c>
      <c r="B24" s="98" t="s">
        <v>64</v>
      </c>
      <c r="C24" s="98"/>
      <c r="D24" s="98"/>
      <c r="E24" s="98"/>
      <c r="F24" s="1" t="s">
        <v>95</v>
      </c>
      <c r="G24" s="97"/>
      <c r="H24" s="97"/>
      <c r="I24" s="20">
        <f t="shared" si="15"/>
        <v>3</v>
      </c>
      <c r="J24" s="38">
        <f t="shared" si="16"/>
        <v>1</v>
      </c>
      <c r="K24" s="38">
        <f t="shared" si="17"/>
        <v>3</v>
      </c>
      <c r="L24" s="38">
        <f t="shared" si="18"/>
        <v>1</v>
      </c>
      <c r="M24" s="2">
        <f t="shared" si="19"/>
        <v>0</v>
      </c>
    </row>
    <row r="25" spans="1:13" ht="40.5" customHeight="1" x14ac:dyDescent="0.25">
      <c r="A25" s="22">
        <v>13</v>
      </c>
      <c r="B25" s="98" t="s">
        <v>65</v>
      </c>
      <c r="C25" s="98"/>
      <c r="D25" s="98"/>
      <c r="E25" s="98"/>
      <c r="F25" s="1" t="s">
        <v>95</v>
      </c>
      <c r="G25" s="97"/>
      <c r="H25" s="97"/>
      <c r="I25" s="20">
        <f t="shared" si="15"/>
        <v>3</v>
      </c>
      <c r="J25" s="38">
        <f t="shared" si="16"/>
        <v>1</v>
      </c>
      <c r="K25" s="38">
        <f t="shared" si="17"/>
        <v>3</v>
      </c>
      <c r="L25" s="38">
        <f t="shared" si="18"/>
        <v>1</v>
      </c>
      <c r="M25" s="2">
        <f t="shared" si="19"/>
        <v>0</v>
      </c>
    </row>
    <row r="26" spans="1:13" ht="44.25" customHeight="1" x14ac:dyDescent="0.25">
      <c r="A26" s="21">
        <v>14</v>
      </c>
      <c r="B26" s="98" t="s">
        <v>66</v>
      </c>
      <c r="C26" s="98"/>
      <c r="D26" s="98"/>
      <c r="E26" s="98"/>
      <c r="F26" s="1" t="s">
        <v>95</v>
      </c>
      <c r="G26" s="97"/>
      <c r="H26" s="97"/>
      <c r="I26" s="20">
        <f t="shared" si="15"/>
        <v>3</v>
      </c>
      <c r="J26" s="38">
        <f t="shared" si="16"/>
        <v>1</v>
      </c>
      <c r="K26" s="38">
        <f t="shared" si="17"/>
        <v>3</v>
      </c>
      <c r="L26" s="38">
        <f t="shared" si="18"/>
        <v>1</v>
      </c>
      <c r="M26" s="2">
        <f t="shared" si="19"/>
        <v>0</v>
      </c>
    </row>
    <row r="27" spans="1:13" ht="29.25" customHeight="1" x14ac:dyDescent="0.25">
      <c r="A27" s="22">
        <v>15</v>
      </c>
      <c r="B27" s="98" t="s">
        <v>67</v>
      </c>
      <c r="C27" s="98"/>
      <c r="D27" s="98"/>
      <c r="E27" s="98"/>
      <c r="F27" s="1" t="s">
        <v>95</v>
      </c>
      <c r="G27" s="97"/>
      <c r="H27" s="97"/>
      <c r="I27" s="20">
        <f t="shared" si="15"/>
        <v>3</v>
      </c>
      <c r="J27" s="38">
        <f t="shared" si="16"/>
        <v>1</v>
      </c>
      <c r="K27" s="38">
        <f t="shared" si="17"/>
        <v>3</v>
      </c>
      <c r="L27" s="38">
        <f t="shared" si="18"/>
        <v>1</v>
      </c>
      <c r="M27" s="2">
        <f t="shared" si="19"/>
        <v>0</v>
      </c>
    </row>
    <row r="28" spans="1:13" ht="29.25" customHeight="1" x14ac:dyDescent="0.25">
      <c r="A28" s="21">
        <v>16</v>
      </c>
      <c r="B28" s="98" t="s">
        <v>68</v>
      </c>
      <c r="C28" s="98"/>
      <c r="D28" s="98"/>
      <c r="E28" s="98"/>
      <c r="F28" s="1" t="s">
        <v>95</v>
      </c>
      <c r="G28" s="97"/>
      <c r="H28" s="97"/>
      <c r="I28" s="20">
        <f t="shared" si="15"/>
        <v>3</v>
      </c>
      <c r="J28" s="38">
        <f t="shared" si="16"/>
        <v>1</v>
      </c>
      <c r="K28" s="38">
        <f t="shared" si="17"/>
        <v>3</v>
      </c>
      <c r="L28" s="38">
        <f t="shared" si="18"/>
        <v>1</v>
      </c>
      <c r="M28" s="2">
        <f t="shared" si="19"/>
        <v>0</v>
      </c>
    </row>
    <row r="29" spans="1:13" ht="33.75" customHeight="1" x14ac:dyDescent="0.25">
      <c r="A29" s="22">
        <v>17</v>
      </c>
      <c r="B29" s="98" t="s">
        <v>69</v>
      </c>
      <c r="C29" s="98"/>
      <c r="D29" s="98"/>
      <c r="E29" s="98"/>
      <c r="F29" s="1" t="s">
        <v>95</v>
      </c>
      <c r="G29" s="97"/>
      <c r="H29" s="97"/>
      <c r="I29" s="20">
        <f t="shared" si="15"/>
        <v>3</v>
      </c>
      <c r="J29" s="38">
        <f t="shared" si="16"/>
        <v>1</v>
      </c>
      <c r="K29" s="38">
        <f t="shared" si="17"/>
        <v>3</v>
      </c>
      <c r="L29" s="38">
        <f t="shared" si="18"/>
        <v>1</v>
      </c>
      <c r="M29" s="2">
        <f t="shared" si="19"/>
        <v>0</v>
      </c>
    </row>
    <row r="30" spans="1:13" ht="95.25" customHeight="1" x14ac:dyDescent="0.25">
      <c r="A30" s="21">
        <v>18</v>
      </c>
      <c r="B30" s="98" t="s">
        <v>70</v>
      </c>
      <c r="C30" s="98"/>
      <c r="D30" s="98"/>
      <c r="E30" s="98"/>
      <c r="F30" s="1" t="s">
        <v>95</v>
      </c>
      <c r="G30" s="97"/>
      <c r="H30" s="97"/>
      <c r="I30" s="20">
        <f t="shared" si="15"/>
        <v>3</v>
      </c>
      <c r="J30" s="38">
        <f t="shared" si="16"/>
        <v>1</v>
      </c>
      <c r="K30" s="38">
        <f t="shared" si="17"/>
        <v>3</v>
      </c>
      <c r="L30" s="38">
        <f t="shared" si="18"/>
        <v>1</v>
      </c>
      <c r="M30" s="2">
        <f t="shared" si="19"/>
        <v>0</v>
      </c>
    </row>
    <row r="31" spans="1:13" ht="29.25" customHeight="1" x14ac:dyDescent="0.25">
      <c r="A31" s="22">
        <v>19</v>
      </c>
      <c r="B31" s="98" t="s">
        <v>71</v>
      </c>
      <c r="C31" s="98"/>
      <c r="D31" s="98"/>
      <c r="E31" s="98"/>
      <c r="F31" s="1" t="s">
        <v>95</v>
      </c>
      <c r="G31" s="97"/>
      <c r="H31" s="97"/>
      <c r="I31" s="20">
        <f t="shared" ref="I31" si="20">IF(F31="SI",3,IF(F31="NO",2,1))</f>
        <v>3</v>
      </c>
      <c r="J31" s="38">
        <f t="shared" si="16"/>
        <v>1</v>
      </c>
      <c r="K31" s="38">
        <f t="shared" si="17"/>
        <v>3</v>
      </c>
      <c r="L31" s="38">
        <f t="shared" si="18"/>
        <v>1</v>
      </c>
      <c r="M31" s="2">
        <f t="shared" ref="M31" si="21">IF(F31="No","3 - Nulo",0)</f>
        <v>0</v>
      </c>
    </row>
    <row r="32" spans="1:13" ht="32.25" customHeight="1" x14ac:dyDescent="0.25">
      <c r="A32" s="21">
        <v>20</v>
      </c>
      <c r="B32" s="98" t="s">
        <v>72</v>
      </c>
      <c r="C32" s="98"/>
      <c r="D32" s="98"/>
      <c r="E32" s="98"/>
      <c r="F32" s="1" t="s">
        <v>95</v>
      </c>
      <c r="G32" s="97"/>
      <c r="H32" s="97"/>
      <c r="I32" s="20">
        <f t="shared" ref="I32:I34" si="22">IF(F32="SI",3,IF(F32="NO",2,1))</f>
        <v>3</v>
      </c>
      <c r="J32" s="38">
        <f t="shared" si="16"/>
        <v>1</v>
      </c>
      <c r="K32" s="38">
        <f t="shared" si="17"/>
        <v>3</v>
      </c>
      <c r="L32" s="38">
        <f t="shared" si="18"/>
        <v>1</v>
      </c>
      <c r="M32" s="2"/>
    </row>
    <row r="33" spans="1:13" ht="28.5" customHeight="1" x14ac:dyDescent="0.25">
      <c r="A33" s="22">
        <v>21</v>
      </c>
      <c r="B33" s="98" t="s">
        <v>73</v>
      </c>
      <c r="C33" s="98"/>
      <c r="D33" s="98"/>
      <c r="E33" s="98"/>
      <c r="F33" s="1" t="s">
        <v>95</v>
      </c>
      <c r="G33" s="97"/>
      <c r="H33" s="97"/>
      <c r="I33" s="20">
        <f t="shared" si="22"/>
        <v>3</v>
      </c>
      <c r="J33" s="38">
        <f t="shared" si="16"/>
        <v>1</v>
      </c>
      <c r="K33" s="38">
        <f t="shared" si="17"/>
        <v>3</v>
      </c>
      <c r="L33" s="38">
        <f t="shared" si="18"/>
        <v>1</v>
      </c>
      <c r="M33" s="2"/>
    </row>
    <row r="34" spans="1:13" ht="28.5" customHeight="1" x14ac:dyDescent="0.25">
      <c r="A34" s="21">
        <v>22</v>
      </c>
      <c r="B34" s="98" t="s">
        <v>74</v>
      </c>
      <c r="C34" s="98"/>
      <c r="D34" s="98"/>
      <c r="E34" s="98"/>
      <c r="F34" s="1" t="s">
        <v>95</v>
      </c>
      <c r="G34" s="97"/>
      <c r="H34" s="97"/>
      <c r="I34" s="20">
        <f t="shared" si="22"/>
        <v>3</v>
      </c>
      <c r="J34" s="38">
        <f t="shared" si="16"/>
        <v>1</v>
      </c>
      <c r="K34" s="38">
        <f t="shared" si="17"/>
        <v>3</v>
      </c>
      <c r="L34" s="38">
        <f t="shared" si="18"/>
        <v>1</v>
      </c>
      <c r="M34" s="2"/>
    </row>
    <row r="35" spans="1:13" ht="41.25" customHeight="1" x14ac:dyDescent="0.25">
      <c r="A35" s="22">
        <v>23</v>
      </c>
      <c r="B35" s="98" t="s">
        <v>75</v>
      </c>
      <c r="C35" s="98"/>
      <c r="D35" s="98"/>
      <c r="E35" s="98"/>
      <c r="F35" s="1" t="s">
        <v>95</v>
      </c>
      <c r="G35" s="97"/>
      <c r="H35" s="97"/>
      <c r="I35" s="20">
        <f t="shared" si="15"/>
        <v>3</v>
      </c>
      <c r="J35" s="38">
        <f t="shared" si="16"/>
        <v>1</v>
      </c>
      <c r="K35" s="38">
        <f t="shared" si="17"/>
        <v>3</v>
      </c>
      <c r="L35" s="38">
        <f t="shared" si="18"/>
        <v>1</v>
      </c>
      <c r="M35" s="2">
        <f t="shared" si="19"/>
        <v>0</v>
      </c>
    </row>
    <row r="36" spans="1:13" ht="28.5" customHeight="1" x14ac:dyDescent="0.25">
      <c r="A36" s="21">
        <v>24</v>
      </c>
      <c r="B36" s="98" t="s">
        <v>76</v>
      </c>
      <c r="C36" s="98"/>
      <c r="D36" s="98"/>
      <c r="E36" s="98"/>
      <c r="F36" s="1" t="s">
        <v>95</v>
      </c>
      <c r="G36" s="97"/>
      <c r="H36" s="97"/>
      <c r="I36" s="20">
        <f t="shared" si="15"/>
        <v>3</v>
      </c>
      <c r="J36" s="38">
        <f t="shared" si="16"/>
        <v>1</v>
      </c>
      <c r="K36" s="38">
        <f t="shared" si="17"/>
        <v>3</v>
      </c>
      <c r="L36" s="38">
        <f t="shared" si="18"/>
        <v>1</v>
      </c>
      <c r="M36" s="2">
        <f t="shared" si="19"/>
        <v>0</v>
      </c>
    </row>
    <row r="37" spans="1:13" ht="30.75" customHeight="1" x14ac:dyDescent="0.25">
      <c r="A37" s="22">
        <v>25</v>
      </c>
      <c r="B37" s="98" t="s">
        <v>77</v>
      </c>
      <c r="C37" s="98"/>
      <c r="D37" s="98"/>
      <c r="E37" s="98"/>
      <c r="F37" s="1" t="s">
        <v>95</v>
      </c>
      <c r="G37" s="97"/>
      <c r="H37" s="97"/>
      <c r="I37" s="20">
        <f t="shared" si="15"/>
        <v>3</v>
      </c>
      <c r="J37" s="38">
        <f t="shared" si="16"/>
        <v>1</v>
      </c>
      <c r="K37" s="38">
        <f t="shared" si="17"/>
        <v>3</v>
      </c>
      <c r="L37" s="38">
        <f t="shared" si="18"/>
        <v>1</v>
      </c>
      <c r="M37" s="2">
        <f t="shared" si="19"/>
        <v>0</v>
      </c>
    </row>
    <row r="38" spans="1:13" ht="41.25" customHeight="1" x14ac:dyDescent="0.25">
      <c r="A38" s="21">
        <v>26</v>
      </c>
      <c r="B38" s="98" t="s">
        <v>78</v>
      </c>
      <c r="C38" s="98"/>
      <c r="D38" s="98"/>
      <c r="E38" s="98"/>
      <c r="F38" s="1" t="s">
        <v>95</v>
      </c>
      <c r="G38" s="97"/>
      <c r="H38" s="97"/>
      <c r="I38" s="20">
        <f t="shared" si="15"/>
        <v>3</v>
      </c>
      <c r="J38" s="38">
        <f t="shared" si="16"/>
        <v>1</v>
      </c>
      <c r="K38" s="38">
        <f t="shared" si="17"/>
        <v>3</v>
      </c>
      <c r="L38" s="38">
        <f t="shared" si="18"/>
        <v>1</v>
      </c>
      <c r="M38" s="2">
        <f t="shared" si="19"/>
        <v>0</v>
      </c>
    </row>
    <row r="39" spans="1:13" ht="30" customHeight="1" x14ac:dyDescent="0.25">
      <c r="A39" s="22">
        <v>27</v>
      </c>
      <c r="B39" s="98" t="s">
        <v>79</v>
      </c>
      <c r="C39" s="98"/>
      <c r="D39" s="98"/>
      <c r="E39" s="98"/>
      <c r="F39" s="1" t="s">
        <v>95</v>
      </c>
      <c r="G39" s="97"/>
      <c r="H39" s="97"/>
      <c r="I39" s="20">
        <f t="shared" si="15"/>
        <v>3</v>
      </c>
      <c r="J39" s="38">
        <f t="shared" si="16"/>
        <v>1</v>
      </c>
      <c r="K39" s="38">
        <f t="shared" si="17"/>
        <v>3</v>
      </c>
      <c r="L39" s="38">
        <f t="shared" si="18"/>
        <v>1</v>
      </c>
      <c r="M39" s="2">
        <f t="shared" si="19"/>
        <v>0</v>
      </c>
    </row>
    <row r="40" spans="1:13" ht="30" customHeight="1" x14ac:dyDescent="0.25">
      <c r="A40" s="21">
        <v>28</v>
      </c>
      <c r="B40" s="98" t="s">
        <v>80</v>
      </c>
      <c r="C40" s="98"/>
      <c r="D40" s="98"/>
      <c r="E40" s="98"/>
      <c r="F40" s="1" t="s">
        <v>95</v>
      </c>
      <c r="G40" s="97"/>
      <c r="H40" s="97"/>
      <c r="I40" s="20">
        <f t="shared" si="15"/>
        <v>3</v>
      </c>
      <c r="J40" s="38">
        <f t="shared" si="16"/>
        <v>1</v>
      </c>
      <c r="K40" s="38">
        <f t="shared" si="17"/>
        <v>3</v>
      </c>
      <c r="L40" s="38">
        <f t="shared" si="18"/>
        <v>1</v>
      </c>
      <c r="M40" s="2">
        <f t="shared" si="19"/>
        <v>0</v>
      </c>
    </row>
    <row r="41" spans="1:13" ht="30.75" customHeight="1" x14ac:dyDescent="0.25">
      <c r="A41" s="22">
        <v>29</v>
      </c>
      <c r="B41" s="98" t="s">
        <v>81</v>
      </c>
      <c r="C41" s="98"/>
      <c r="D41" s="98"/>
      <c r="E41" s="98"/>
      <c r="F41" s="1" t="s">
        <v>95</v>
      </c>
      <c r="G41" s="97"/>
      <c r="H41" s="97"/>
      <c r="I41" s="20">
        <f t="shared" si="15"/>
        <v>3</v>
      </c>
      <c r="J41" s="38">
        <f t="shared" si="16"/>
        <v>1</v>
      </c>
      <c r="K41" s="38">
        <f t="shared" si="17"/>
        <v>3</v>
      </c>
      <c r="L41" s="38">
        <f t="shared" si="18"/>
        <v>1</v>
      </c>
      <c r="M41" s="2">
        <f t="shared" si="19"/>
        <v>0</v>
      </c>
    </row>
    <row r="42" spans="1:13" ht="47.25" customHeight="1" x14ac:dyDescent="0.25">
      <c r="A42" s="21">
        <v>30</v>
      </c>
      <c r="B42" s="98" t="s">
        <v>43</v>
      </c>
      <c r="C42" s="98"/>
      <c r="D42" s="98"/>
      <c r="E42" s="98"/>
      <c r="F42" s="1" t="s">
        <v>95</v>
      </c>
      <c r="G42" s="97"/>
      <c r="H42" s="97"/>
      <c r="I42" s="20">
        <f t="shared" si="15"/>
        <v>3</v>
      </c>
      <c r="J42" s="38">
        <f t="shared" si="16"/>
        <v>1</v>
      </c>
      <c r="K42" s="38">
        <f t="shared" si="17"/>
        <v>3</v>
      </c>
      <c r="L42" s="38">
        <f t="shared" si="18"/>
        <v>1</v>
      </c>
      <c r="M42" s="2">
        <f t="shared" si="19"/>
        <v>0</v>
      </c>
    </row>
    <row r="43" spans="1:13" ht="43.5" customHeight="1" x14ac:dyDescent="0.25">
      <c r="A43" s="22">
        <v>31</v>
      </c>
      <c r="B43" s="98" t="s">
        <v>52</v>
      </c>
      <c r="C43" s="98"/>
      <c r="D43" s="98"/>
      <c r="E43" s="98"/>
      <c r="F43" s="1" t="s">
        <v>95</v>
      </c>
      <c r="G43" s="97"/>
      <c r="H43" s="97"/>
      <c r="I43" s="20">
        <f t="shared" si="15"/>
        <v>3</v>
      </c>
      <c r="J43" s="38">
        <f t="shared" si="16"/>
        <v>1</v>
      </c>
      <c r="K43" s="38">
        <f t="shared" si="17"/>
        <v>3</v>
      </c>
      <c r="L43" s="38">
        <f t="shared" si="18"/>
        <v>1</v>
      </c>
      <c r="M43" s="2">
        <f t="shared" si="19"/>
        <v>0</v>
      </c>
    </row>
    <row r="44" spans="1:13" ht="44.25" customHeight="1" x14ac:dyDescent="0.25">
      <c r="A44" s="21">
        <v>32</v>
      </c>
      <c r="B44" s="99" t="s">
        <v>44</v>
      </c>
      <c r="C44" s="99"/>
      <c r="D44" s="99"/>
      <c r="E44" s="99"/>
      <c r="F44" s="1" t="s">
        <v>96</v>
      </c>
      <c r="G44" s="97"/>
      <c r="H44" s="97"/>
      <c r="I44" s="20">
        <f t="shared" si="15"/>
        <v>1</v>
      </c>
      <c r="J44" s="38">
        <f t="shared" si="16"/>
        <v>0</v>
      </c>
      <c r="K44" s="38">
        <f t="shared" si="17"/>
        <v>0</v>
      </c>
      <c r="L44" s="38">
        <f t="shared" si="18"/>
        <v>0</v>
      </c>
      <c r="M44" s="2">
        <f t="shared" si="19"/>
        <v>0</v>
      </c>
    </row>
    <row r="45" spans="1:13" ht="16.5" thickBot="1" x14ac:dyDescent="0.3">
      <c r="A45" s="28"/>
      <c r="F45" s="107" t="s">
        <v>39</v>
      </c>
      <c r="G45" s="108"/>
      <c r="H45" s="108"/>
      <c r="I45" s="45">
        <f>IFERROR((L45/J45),"-")</f>
        <v>1</v>
      </c>
      <c r="J45" s="49">
        <f>SUM(J20:J44,J12:J18)</f>
        <v>31</v>
      </c>
      <c r="K45" s="49">
        <f t="shared" si="17"/>
        <v>31</v>
      </c>
      <c r="L45" s="49">
        <f>SUM(L20:L44,L12:L18)</f>
        <v>31</v>
      </c>
    </row>
  </sheetData>
  <mergeCells count="69">
    <mergeCell ref="F45:H45"/>
    <mergeCell ref="B21:E21"/>
    <mergeCell ref="G21:H21"/>
    <mergeCell ref="B22:E22"/>
    <mergeCell ref="G22:H22"/>
    <mergeCell ref="B25:E25"/>
    <mergeCell ref="B30:E30"/>
    <mergeCell ref="G30:H30"/>
    <mergeCell ref="B34:E34"/>
    <mergeCell ref="G34:H34"/>
    <mergeCell ref="B31:E31"/>
    <mergeCell ref="G31:H31"/>
    <mergeCell ref="B32:E32"/>
    <mergeCell ref="G32:H32"/>
    <mergeCell ref="B33:E33"/>
    <mergeCell ref="G33:H33"/>
    <mergeCell ref="B13:E13"/>
    <mergeCell ref="G13:H13"/>
    <mergeCell ref="B14:E14"/>
    <mergeCell ref="G14:H14"/>
    <mergeCell ref="B15:E15"/>
    <mergeCell ref="G15:H15"/>
    <mergeCell ref="B17:E17"/>
    <mergeCell ref="B28:E28"/>
    <mergeCell ref="G28:H28"/>
    <mergeCell ref="B29:E29"/>
    <mergeCell ref="G29:H29"/>
    <mergeCell ref="G27:H27"/>
    <mergeCell ref="G17:H17"/>
    <mergeCell ref="G25:H25"/>
    <mergeCell ref="B26:E26"/>
    <mergeCell ref="G26:H26"/>
    <mergeCell ref="B27:E27"/>
    <mergeCell ref="B18:E18"/>
    <mergeCell ref="G18:H18"/>
    <mergeCell ref="B20:E20"/>
    <mergeCell ref="G20:H20"/>
    <mergeCell ref="B23:E23"/>
    <mergeCell ref="A8:M8"/>
    <mergeCell ref="A9:M9"/>
    <mergeCell ref="B11:E11"/>
    <mergeCell ref="G11:H11"/>
    <mergeCell ref="B12:E12"/>
    <mergeCell ref="G12:H12"/>
    <mergeCell ref="G23:H23"/>
    <mergeCell ref="B24:E24"/>
    <mergeCell ref="G24:H24"/>
    <mergeCell ref="B39:E39"/>
    <mergeCell ref="G39:H39"/>
    <mergeCell ref="B35:E35"/>
    <mergeCell ref="G35:H35"/>
    <mergeCell ref="B36:E36"/>
    <mergeCell ref="G36:H36"/>
    <mergeCell ref="B16:E16"/>
    <mergeCell ref="G16:H16"/>
    <mergeCell ref="B43:E43"/>
    <mergeCell ref="G43:H43"/>
    <mergeCell ref="B44:E44"/>
    <mergeCell ref="G44:H44"/>
    <mergeCell ref="B40:E40"/>
    <mergeCell ref="G40:H40"/>
    <mergeCell ref="B41:E41"/>
    <mergeCell ref="G41:H41"/>
    <mergeCell ref="B42:E42"/>
    <mergeCell ref="G42:H42"/>
    <mergeCell ref="B37:E37"/>
    <mergeCell ref="G37:H37"/>
    <mergeCell ref="B38:E38"/>
    <mergeCell ref="G38:H38"/>
  </mergeCells>
  <conditionalFormatting sqref="M12 M14 M21:M30 M32:M44 M18">
    <cfRule type="cellIs" dxfId="8" priority="62" stopIfTrue="1" operator="notEqual">
      <formula>0</formula>
    </cfRule>
  </conditionalFormatting>
  <conditionalFormatting sqref="M13 M15">
    <cfRule type="cellIs" dxfId="7" priority="60" stopIfTrue="1" operator="notEqual">
      <formula>0</formula>
    </cfRule>
  </conditionalFormatting>
  <conditionalFormatting sqref="M20">
    <cfRule type="cellIs" dxfId="6" priority="58" stopIfTrue="1" operator="notEqual">
      <formula>0</formula>
    </cfRule>
  </conditionalFormatting>
  <conditionalFormatting sqref="I45">
    <cfRule type="cellIs" dxfId="5" priority="17" operator="lessThan">
      <formula>80%</formula>
    </cfRule>
    <cfRule type="cellIs" dxfId="4" priority="18" operator="between">
      <formula>80%</formula>
      <formula>89%</formula>
    </cfRule>
    <cfRule type="cellIs" dxfId="3" priority="19" operator="greaterThan">
      <formula>89%</formula>
    </cfRule>
  </conditionalFormatting>
  <conditionalFormatting sqref="M16">
    <cfRule type="cellIs" dxfId="2" priority="10" stopIfTrue="1" operator="notEqual">
      <formula>0</formula>
    </cfRule>
  </conditionalFormatting>
  <conditionalFormatting sqref="M17">
    <cfRule type="cellIs" dxfId="1" priority="4" stopIfTrue="1" operator="notEqual">
      <formula>0</formula>
    </cfRule>
  </conditionalFormatting>
  <conditionalFormatting sqref="M31">
    <cfRule type="cellIs" dxfId="0" priority="1" stopIfTrue="1" operator="notEqual">
      <formula>0</formula>
    </cfRule>
  </conditionalFormatting>
  <dataValidations count="2">
    <dataValidation type="list" allowBlank="1" showInputMessage="1" showErrorMessage="1" sqref="F983065:F983084 F65561:F65580 F131097:F131116 F196633:F196652 F262169:F262188 F327705:F327724 F393241:F393260 F458777:F458796 F524313:F524332 F589849:F589868 F655385:F655404 F720921:F720940 F786457:F786476 F851993:F852012 F917529:F917548" xr:uid="{00000000-0002-0000-0300-000000000000}">
      <formula1>"SI,NO"</formula1>
    </dataValidation>
    <dataValidation type="list" allowBlank="1" showInputMessage="1" showErrorMessage="1" sqref="F12:F17 F20:F44" xr:uid="{00000000-0002-0000-0300-000001000000}">
      <formula1>"SI, NO, NO APLICA"</formula1>
    </dataValidation>
  </dataValidations>
  <pageMargins left="0.70866141732283472" right="0.70866141732283472" top="0.74803149606299213" bottom="0.74803149606299213" header="0.31496062992125984" footer="0.31496062992125984"/>
  <pageSetup scale="50"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iconSet" priority="23" id="{4402B1F9-DAB5-4661-9665-A9FC09916BD9}">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I12:I15</xm:sqref>
        </x14:conditionalFormatting>
        <x14:conditionalFormatting xmlns:xm="http://schemas.microsoft.com/office/excel/2006/main">
          <x14:cfRule type="iconSet" priority="20" id="{7097A316-D15A-4AF3-A69D-14327EF4022B}">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I20</xm:sqref>
        </x14:conditionalFormatting>
        <x14:conditionalFormatting xmlns:xm="http://schemas.microsoft.com/office/excel/2006/main">
          <x14:cfRule type="iconSet" priority="9" id="{668294C6-FFE1-4291-8877-A1FB7A93B717}">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I16</xm:sqref>
        </x14:conditionalFormatting>
        <x14:conditionalFormatting xmlns:xm="http://schemas.microsoft.com/office/excel/2006/main">
          <x14:cfRule type="iconSet" priority="8" id="{B08E028B-75CF-42B2-87EB-18B60FEC4420}">
            <x14:iconSet iconSet="3Symbols2" showValue="0" custom="1">
              <x14:cfvo type="percent">
                <xm:f>0</xm:f>
              </x14:cfvo>
              <x14:cfvo type="num">
                <xm:f>2</xm:f>
              </x14:cfvo>
              <x14:cfvo type="num">
                <xm:f>3</xm:f>
              </x14:cfvo>
              <x14:cfIcon iconSet="3Symbols2" iconId="0"/>
              <x14:cfIcon iconSet="4RedToBlack" iconId="1"/>
              <x14:cfIcon iconSet="3Symbols2" iconId="2"/>
            </x14:iconSet>
          </x14:cfRule>
          <xm:sqref>I18</xm:sqref>
        </x14:conditionalFormatting>
        <x14:conditionalFormatting xmlns:xm="http://schemas.microsoft.com/office/excel/2006/main">
          <x14:cfRule type="iconSet" priority="6" id="{CD760F4B-A98B-45C9-AF83-896D2AA0A946}">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I32</xm:sqref>
        </x14:conditionalFormatting>
        <x14:conditionalFormatting xmlns:xm="http://schemas.microsoft.com/office/excel/2006/main">
          <x14:cfRule type="iconSet" priority="5" id="{C0C6EC12-89A3-4526-9025-B8D31C0F96F2}">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I33:I34</xm:sqref>
        </x14:conditionalFormatting>
        <x14:conditionalFormatting xmlns:xm="http://schemas.microsoft.com/office/excel/2006/main">
          <x14:cfRule type="iconSet" priority="68" id="{0DF88972-387B-4C6A-94A0-04CBD5FE61B0}">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I35:I44 I21:I30</xm:sqref>
        </x14:conditionalFormatting>
        <x14:conditionalFormatting xmlns:xm="http://schemas.microsoft.com/office/excel/2006/main">
          <x14:cfRule type="iconSet" priority="3" id="{725EFDFB-5F37-4C52-8758-C40809BA2075}">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I17</xm:sqref>
        </x14:conditionalFormatting>
        <x14:conditionalFormatting xmlns:xm="http://schemas.microsoft.com/office/excel/2006/main">
          <x14:cfRule type="iconSet" priority="2" id="{D34ECCA2-6DF7-4BAB-A23E-6A9EA0DB08C2}">
            <x14:iconSet iconSet="3Symbols2" showValue="0" custom="1">
              <x14:cfvo type="percent">
                <xm:f>0</xm:f>
              </x14:cfvo>
              <x14:cfvo type="num">
                <xm:f>2</xm:f>
              </x14:cfvo>
              <x14:cfvo type="num">
                <xm:f>3</xm:f>
              </x14:cfvo>
              <x14:cfIcon iconSet="4RedToBlack" iconId="1"/>
              <x14:cfIcon iconSet="3Symbols2" iconId="0"/>
              <x14:cfIcon iconSet="3Symbols2" iconId="2"/>
            </x14:iconSet>
          </x14:cfRule>
          <xm:sqref>I31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D108CE498884148A4900638AB632DFA" ma:contentTypeVersion="0" ma:contentTypeDescription="Crear nuevo documento." ma:contentTypeScope="" ma:versionID="3703657b2d2a56cd08285515640a9be9">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AC62D1B-40D2-42AD-8239-332B56E9BE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85460B1-6B00-42D4-A8CC-E256B7213A52}">
  <ds:schemaRefs>
    <ds:schemaRef ds:uri="http://schemas.microsoft.com/sharepoint/v3/contenttype/forms"/>
  </ds:schemaRefs>
</ds:datastoreItem>
</file>

<file path=customXml/itemProps3.xml><?xml version="1.0" encoding="utf-8"?>
<ds:datastoreItem xmlns:ds="http://schemas.openxmlformats.org/officeDocument/2006/customXml" ds:itemID="{D77DC1CC-760C-4A97-B378-5B599DEC285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Carátula</vt:lpstr>
      <vt:lpstr>Instrucciones</vt:lpstr>
      <vt:lpstr>Criterios de Cumplimiento</vt:lpstr>
      <vt:lpstr>Lista_Verificación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Gasca Espinosa De Los Monteros</dc:creator>
  <cp:lastModifiedBy>JAIME MALDONADO BAEZ</cp:lastModifiedBy>
  <cp:lastPrinted>2018-11-21T15:26:05Z</cp:lastPrinted>
  <dcterms:created xsi:type="dcterms:W3CDTF">2018-03-09T21:59:57Z</dcterms:created>
  <dcterms:modified xsi:type="dcterms:W3CDTF">2020-06-30T09:01:44Z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0x0101004D108CE498884148A4900638AB632DFA</vt:lpwstr>
  </property>
</Properties>
</file>