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updateLinks="never" defaultThemeVersion="166925"/>
  <mc:AlternateContent xmlns:mc="http://schemas.openxmlformats.org/markup-compatibility/2006">
    <mc:Choice Requires="x15">
      <x15ac:absPath xmlns:x15ac="http://schemas.microsoft.com/office/spreadsheetml/2010/11/ac" url="C:\JMB\SDMA5\POL_INICIATIVAS\I_363_E_611_IDE_WEB\LV\"/>
    </mc:Choice>
  </mc:AlternateContent>
  <xr:revisionPtr revIDLastSave="0" documentId="13_ncr:1_{8ECF64DD-5A29-4F4F-838D-3795FAD6C21E}" xr6:coauthVersionLast="45" xr6:coauthVersionMax="45" xr10:uidLastSave="{00000000-0000-0000-0000-000000000000}"/>
  <workbookProtection lockStructure="1"/>
  <bookViews>
    <workbookView xWindow="-120" yWindow="-120" windowWidth="20730" windowHeight="11160" xr2:uid="{00000000-000D-0000-FFFF-FFFF00000000}"/>
  </bookViews>
  <sheets>
    <sheet name="Carátula" sheetId="5" r:id="rId1"/>
    <sheet name="Instrucciones" sheetId="6" r:id="rId2"/>
    <sheet name="Criterios de Cumplimiento" sheetId="7" r:id="rId3"/>
    <sheet name="Lista_Verificació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 l="1"/>
  <c r="L55" i="2" l="1"/>
  <c r="J55" i="2"/>
  <c r="L54" i="2"/>
  <c r="J54" i="2"/>
  <c r="L53" i="2"/>
  <c r="J53" i="2"/>
  <c r="L52" i="2"/>
  <c r="J52" i="2"/>
  <c r="L51" i="2"/>
  <c r="J51" i="2"/>
  <c r="L50" i="2"/>
  <c r="J50" i="2"/>
  <c r="L49" i="2"/>
  <c r="J49" i="2"/>
  <c r="L48" i="2"/>
  <c r="J48" i="2"/>
  <c r="L47" i="2"/>
  <c r="J47" i="2"/>
  <c r="L46" i="2"/>
  <c r="J46" i="2"/>
  <c r="L45" i="2"/>
  <c r="J45" i="2"/>
  <c r="L44" i="2"/>
  <c r="J44" i="2"/>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8" i="2"/>
  <c r="K18" i="2"/>
  <c r="L17" i="2"/>
  <c r="J17" i="2"/>
  <c r="L16" i="2"/>
  <c r="J16" i="2"/>
  <c r="L15" i="2"/>
  <c r="J15" i="2"/>
  <c r="L14" i="2"/>
  <c r="J14" i="2"/>
  <c r="L13" i="2"/>
  <c r="J13" i="2"/>
  <c r="L12" i="2"/>
  <c r="J12" i="2"/>
  <c r="L56" i="2" l="1"/>
  <c r="B23" i="5" s="1"/>
  <c r="J56" i="2"/>
  <c r="D23" i="5" s="1"/>
  <c r="M55" i="2"/>
  <c r="I55" i="2"/>
  <c r="K55" i="2" s="1"/>
  <c r="M54" i="2"/>
  <c r="I54" i="2"/>
  <c r="K54" i="2" s="1"/>
  <c r="M53" i="2"/>
  <c r="I53" i="2"/>
  <c r="K53" i="2" s="1"/>
  <c r="M52" i="2"/>
  <c r="I52" i="2"/>
  <c r="K52" i="2" s="1"/>
  <c r="M51" i="2"/>
  <c r="I51" i="2"/>
  <c r="K51" i="2" s="1"/>
  <c r="M50" i="2"/>
  <c r="I50" i="2"/>
  <c r="K50" i="2" s="1"/>
  <c r="M49" i="2"/>
  <c r="I49" i="2"/>
  <c r="K49" i="2" s="1"/>
  <c r="M48" i="2"/>
  <c r="I48" i="2"/>
  <c r="K48" i="2" s="1"/>
  <c r="M47" i="2"/>
  <c r="I47" i="2"/>
  <c r="K47" i="2" s="1"/>
  <c r="M46" i="2"/>
  <c r="I46" i="2"/>
  <c r="K46" i="2" s="1"/>
  <c r="M45" i="2"/>
  <c r="I45" i="2"/>
  <c r="K45" i="2" s="1"/>
  <c r="M44" i="2"/>
  <c r="I44" i="2"/>
  <c r="K44" i="2" s="1"/>
  <c r="M43" i="2"/>
  <c r="I43" i="2"/>
  <c r="K43" i="2" s="1"/>
  <c r="M42" i="2"/>
  <c r="I42" i="2"/>
  <c r="K42" i="2" s="1"/>
  <c r="M36" i="2"/>
  <c r="I36" i="2"/>
  <c r="K36" i="2" s="1"/>
  <c r="M35" i="2"/>
  <c r="I35" i="2"/>
  <c r="K35" i="2" s="1"/>
  <c r="M38" i="2"/>
  <c r="I38" i="2"/>
  <c r="K38" i="2" s="1"/>
  <c r="M37" i="2"/>
  <c r="I37" i="2"/>
  <c r="K37" i="2" s="1"/>
  <c r="M40" i="2"/>
  <c r="I40" i="2"/>
  <c r="K40" i="2" s="1"/>
  <c r="M32" i="2"/>
  <c r="I32" i="2"/>
  <c r="K32" i="2" s="1"/>
  <c r="M33" i="2"/>
  <c r="I33" i="2"/>
  <c r="K33" i="2" s="1"/>
  <c r="M34" i="2"/>
  <c r="I34" i="2"/>
  <c r="K34" i="2" s="1"/>
  <c r="M39" i="2"/>
  <c r="I39" i="2"/>
  <c r="K39" i="2" s="1"/>
  <c r="M29" i="2"/>
  <c r="I29" i="2"/>
  <c r="K29" i="2" s="1"/>
  <c r="M30" i="2"/>
  <c r="I30" i="2"/>
  <c r="K30" i="2" s="1"/>
  <c r="M31" i="2"/>
  <c r="I31" i="2"/>
  <c r="K31" i="2" s="1"/>
  <c r="M26" i="2"/>
  <c r="I26" i="2"/>
  <c r="K26" i="2" s="1"/>
  <c r="M27" i="2"/>
  <c r="I27" i="2"/>
  <c r="K27" i="2" s="1"/>
  <c r="M28" i="2"/>
  <c r="I28" i="2"/>
  <c r="K28" i="2" s="1"/>
  <c r="M15" i="2"/>
  <c r="I15" i="2"/>
  <c r="K15" i="2" s="1"/>
  <c r="M14" i="2"/>
  <c r="I14" i="2"/>
  <c r="K14" i="2" s="1"/>
  <c r="M13" i="2"/>
  <c r="I13" i="2"/>
  <c r="K13" i="2" s="1"/>
  <c r="C19" i="2"/>
  <c r="N17" i="7"/>
  <c r="M41" i="2"/>
  <c r="I41" i="2"/>
  <c r="K41" i="2" s="1"/>
  <c r="M25" i="2"/>
  <c r="I25" i="2"/>
  <c r="K25" i="2" s="1"/>
  <c r="M24" i="2"/>
  <c r="I24" i="2"/>
  <c r="K24" i="2" s="1"/>
  <c r="M23" i="2"/>
  <c r="I23" i="2"/>
  <c r="K23" i="2" s="1"/>
  <c r="M22" i="2"/>
  <c r="I22" i="2"/>
  <c r="K22" i="2" s="1"/>
  <c r="M21" i="2"/>
  <c r="I21" i="2"/>
  <c r="K21" i="2" s="1"/>
  <c r="M12" i="2"/>
  <c r="I12" i="2"/>
  <c r="K12" i="2" s="1"/>
  <c r="I18" i="2"/>
  <c r="N11" i="7"/>
  <c r="N12" i="7"/>
  <c r="N13" i="7"/>
  <c r="N14" i="7"/>
  <c r="N15" i="7"/>
  <c r="N16" i="7"/>
  <c r="I20" i="2"/>
  <c r="K20" i="2" s="1"/>
  <c r="I16" i="2"/>
  <c r="K16" i="2" s="1"/>
  <c r="I17" i="2"/>
  <c r="K17" i="2" s="1"/>
  <c r="A8" i="6"/>
  <c r="B10" i="5"/>
  <c r="M17" i="2"/>
  <c r="M20" i="2"/>
  <c r="M16" i="2"/>
  <c r="B19" i="2"/>
  <c r="A19" i="2"/>
  <c r="C19" i="7" l="1"/>
  <c r="B22" i="5" s="1"/>
  <c r="I56" i="2"/>
  <c r="E23" i="5" s="1"/>
  <c r="K5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mpuente</author>
    <author>Brenda</author>
  </authors>
  <commentList>
    <comment ref="A11" authorId="0" shapeId="0" xr:uid="{00000000-0006-0000-0000-000001000000}">
      <text>
        <r>
          <rPr>
            <sz val="8"/>
            <color indexed="81"/>
            <rFont val="Arial"/>
            <family val="2"/>
          </rPr>
          <t>ID del Proyecto, se obtiene del Seguimiento a Proyectos_CAM de la columna Id. del Proyecto.</t>
        </r>
      </text>
    </comment>
    <comment ref="E11" authorId="0" shapeId="0" xr:uid="{00000000-0006-0000-0000-000002000000}">
      <text>
        <r>
          <rPr>
            <sz val="8"/>
            <color indexed="81"/>
            <rFont val="Arial"/>
            <family val="2"/>
          </rPr>
          <t>Nombre del Proyecto, se obtiene del Seguimiento a Proyectos_CAM de la columna del mismo nombre.</t>
        </r>
      </text>
    </comment>
    <comment ref="A12" authorId="1" shapeId="0" xr:uid="{00000000-0006-0000-0000-000003000000}">
      <text>
        <r>
          <rPr>
            <sz val="8"/>
            <color indexed="81"/>
            <rFont val="Arial"/>
            <family val="2"/>
          </rPr>
          <t>Nombre del Líder Técnico (CDS), se obtiene del Seguimiento a Proyectos_CAM de la columna Líder Técnico.</t>
        </r>
      </text>
    </comment>
    <comment ref="E12" authorId="0" shapeId="0" xr:uid="{00000000-0006-0000-0000-000004000000}">
      <text>
        <r>
          <rPr>
            <sz val="8"/>
            <color indexed="81"/>
            <rFont val="Arial"/>
            <family val="2"/>
          </rPr>
          <t>Nombre Líder de Proyecto, se obtiene del Seguimiento a Proyectos_CAM de la columna Líder de Proyecto.</t>
        </r>
      </text>
    </comment>
    <comment ref="A13" authorId="0" shapeId="0" xr:uid="{00000000-0006-0000-0000-000005000000}">
      <text>
        <r>
          <rPr>
            <sz val="8"/>
            <color indexed="81"/>
            <rFont val="Arial"/>
            <family val="2"/>
          </rPr>
          <t>Fecha planeada en que se realizará la verificación de acuerdo al Plan de Aseguramiento de Calidad del Proyecto
(dd-mm-aa).</t>
        </r>
      </text>
    </comment>
    <comment ref="E13" authorId="0" shapeId="0" xr:uid="{00000000-0006-0000-0000-000006000000}">
      <text>
        <r>
          <rPr>
            <sz val="8"/>
            <color indexed="81"/>
            <rFont val="Arial"/>
            <family val="2"/>
          </rPr>
          <t>Fecha en que se ejecuta la verificación de acuerdo al Plan de Aseguramiento de Calidad del Proyecto
(dd-mm-aa).</t>
        </r>
      </text>
    </comment>
    <comment ref="A14" authorId="0" shapeId="0" xr:uid="{00000000-0006-0000-0000-000007000000}">
      <text>
        <r>
          <rPr>
            <sz val="8"/>
            <color indexed="81"/>
            <rFont val="Arial"/>
            <family val="2"/>
          </rPr>
          <t>Nombre del responsable de ejecutar la verificación.</t>
        </r>
      </text>
    </comment>
    <comment ref="E14" authorId="0" shapeId="0" xr:uid="{00000000-0006-0000-0000-000008000000}">
      <text>
        <r>
          <rPr>
            <sz val="8"/>
            <color indexed="81"/>
            <rFont val="Arial"/>
            <family val="2"/>
          </rPr>
          <t>Fecha en que se cerrarán las No Conformidades (dd-mm-aa).</t>
        </r>
      </text>
    </comment>
    <comment ref="A15" authorId="1" shapeId="0" xr:uid="{00000000-0006-0000-0000-000009000000}">
      <text>
        <r>
          <rPr>
            <sz val="8"/>
            <color indexed="81"/>
            <rFont val="Arial"/>
            <family val="2"/>
          </rPr>
          <t>Fecha Inicio de Proyecto, se obtiene del Seguimiento a Proyectos_CAM de la columna Comienzo Real.</t>
        </r>
      </text>
    </comment>
    <comment ref="E15" authorId="1" shapeId="0" xr:uid="{00000000-0006-0000-0000-00000A000000}">
      <text>
        <r>
          <rPr>
            <sz val="8"/>
            <color indexed="81"/>
            <rFont val="Arial"/>
            <family val="2"/>
          </rPr>
          <t>Fecha Fin de Proyecto, se obtiene del Seguimiento a Proyectos_CAM de la columna Fin Real.</t>
        </r>
      </text>
    </comment>
    <comment ref="A16" authorId="1" shapeId="0" xr:uid="{00000000-0006-0000-0000-00000B000000}">
      <text>
        <r>
          <rPr>
            <sz val="8"/>
            <color indexed="81"/>
            <rFont val="Arial"/>
            <family val="2"/>
          </rPr>
          <t>La versión corresponde a la versión de la Lista de Verificación que se utilizó para realizar la Auditoría del Proyecto.</t>
        </r>
      </text>
    </comment>
    <comment ref="E16" authorId="0" shapeId="0" xr:uid="{00000000-0006-0000-0000-00000C000000}">
      <text>
        <r>
          <rPr>
            <sz val="8"/>
            <color indexed="81"/>
            <rFont val="Arial"/>
            <family val="2"/>
          </rPr>
          <t>Fase actual del Proyecto, se obtiene del Seguimiento a Proyectos_CAM de la columna Nombre de la fase de flujo de trabajo.</t>
        </r>
      </text>
    </comment>
    <comment ref="A22" authorId="0" shapeId="0" xr:uid="{00000000-0006-0000-0000-00000D000000}">
      <text>
        <r>
          <rPr>
            <sz val="8"/>
            <color indexed="81"/>
            <rFont val="Arial"/>
            <family val="2"/>
          </rPr>
          <t>Resultados obtenidos en la sección de Criterios de Cumplimiento. Si el porcentaje de cumplimiento es &gt;=90 el semáforo es verde, si el porcentaje de cumplimiento es &gt;=80 y &lt;90 existe una alerta, por lo que el semáforo se encuentra en amarillo; si el porcentaje de cumplimiento &lt;80 el semáforo se presenta en rojo.</t>
        </r>
      </text>
    </comment>
    <comment ref="B22" authorId="1" shapeId="0" xr:uid="{00000000-0006-0000-0000-00000E000000}">
      <text>
        <r>
          <rPr>
            <sz val="8"/>
            <color indexed="81"/>
            <rFont val="Arial"/>
            <family val="2"/>
          </rPr>
          <t xml:space="preserve"> Si el porcentaje de cumplimiento es &gt;=90 el semáforo es verde, si el porcentaje de cumplimiento es &gt;=80 y &lt;90 existe una alerta, por lo que el semáforo se encuentra en amarillo; si el porcentaje de cumplimiento &lt;80 el semáforo se presenta en rojo.</t>
        </r>
      </text>
    </comment>
    <comment ref="A23" authorId="0" shapeId="0" xr:uid="{00000000-0006-0000-0000-00000F000000}">
      <text>
        <r>
          <rPr>
            <sz val="8"/>
            <color indexed="81"/>
            <rFont val="Arial"/>
            <family val="2"/>
          </rPr>
          <t>Se muestra el número total de puntos cubiertos, así como el total de puntos a cubrir. Si el resultado de esta valoración es &gt;=90 el semáforo es verde, si el porcentaje es &gt;=80 y &lt;90 existe una alerta, por lo que el semáforo se encuentra en amarillo; si el porcentaje es &lt;80 el semáforo se presenta en rojo.</t>
        </r>
      </text>
    </comment>
    <comment ref="E23" authorId="1" shapeId="0" xr:uid="{00000000-0006-0000-0000-000010000000}">
      <text>
        <r>
          <rPr>
            <sz val="8"/>
            <color indexed="81"/>
            <rFont val="Arial"/>
            <family val="2"/>
          </rPr>
          <t>Si el resultado de esta valoración es &gt;=90 el semáforo es verde, si el porcentaje es &gt;=80 y &lt;90 existe una alerta, por lo que el semáforo se encuentra en amarillo; si el porcentaje es &lt;80 el semáforo se presenta en rojo.</t>
        </r>
      </text>
    </comment>
    <comment ref="A24" authorId="0" shapeId="0" xr:uid="{00000000-0006-0000-0000-000011000000}">
      <text>
        <r>
          <rPr>
            <sz val="8"/>
            <color indexed="81"/>
            <rFont val="Arial"/>
            <family val="2"/>
          </rPr>
          <t>Hallazgos encontrados, observaciones o recomendaciones que puedan aplicar y oportunidades de mejora encontradas.</t>
        </r>
      </text>
    </comment>
  </commentList>
</comments>
</file>

<file path=xl/sharedStrings.xml><?xml version="1.0" encoding="utf-8"?>
<sst xmlns="http://schemas.openxmlformats.org/spreadsheetml/2006/main" count="151" uniqueCount="106">
  <si>
    <t>Instrucciones</t>
  </si>
  <si>
    <t>Versión</t>
  </si>
  <si>
    <t>Propósito del Documento</t>
  </si>
  <si>
    <t>Firma</t>
  </si>
  <si>
    <t>Consecutivo</t>
  </si>
  <si>
    <t>Punto de Verificación</t>
  </si>
  <si>
    <t>Cumplimiento</t>
  </si>
  <si>
    <t>Observaciones</t>
  </si>
  <si>
    <t>Valoración</t>
  </si>
  <si>
    <t xml:space="preserve">Prioridad </t>
  </si>
  <si>
    <t>Ponderación</t>
  </si>
  <si>
    <t>Severidad</t>
  </si>
  <si>
    <t xml:space="preserve">Lista de verificación </t>
  </si>
  <si>
    <t>¿En todo el documento fue eliminado el texto de ayuda en azul o cambiado el texto de auto-ayuda en azul al formato y color estándar una vez sustituido el valor?</t>
  </si>
  <si>
    <t>Lista de Verificación</t>
  </si>
  <si>
    <t xml:space="preserve">Documento </t>
  </si>
  <si>
    <t>Resumen de Resultados</t>
  </si>
  <si>
    <t>ID del Proyecto</t>
  </si>
  <si>
    <t>Nombre del Proyecto</t>
  </si>
  <si>
    <t>Nombre Líder Técnico (CDS)</t>
  </si>
  <si>
    <t>Nombre Líder de Proyecto (ACSN)</t>
  </si>
  <si>
    <t>Fecha Planeada de Ejecución de la Verificación</t>
  </si>
  <si>
    <t>Fecha Actual de Ejecución de la Verificación</t>
  </si>
  <si>
    <t>Fecha de Solución de NC</t>
  </si>
  <si>
    <t>Fecha Inicio de Proyecto</t>
  </si>
  <si>
    <t>Fecha Fin de Proyecto</t>
  </si>
  <si>
    <t>Fase del Proyecto</t>
  </si>
  <si>
    <t xml:space="preserve">Para contabilizar los hallazgos por Errores Ortográficos en los entregables comprometidos se debe considerar lo siguiente:
• De 1 a 5 hallazgos se considerarán como un defecto
• De 6 a 10 hallazgos se considerarán como 2 defectos
• Más de 10 hallazgos se considerarán como 3 defectos
</t>
  </si>
  <si>
    <t xml:space="preserve">Cumplimiento % </t>
  </si>
  <si>
    <t>de</t>
  </si>
  <si>
    <t>Hallazgos/Recomendaciones/Oportunidades de mejora</t>
  </si>
  <si>
    <t>La información contenida en este documento, es Propiedad del Proyecto / Requerimiento  por lo que no deberá ser divulgada, duplicada o dada a conocer, parcial o totalmente, fuera de alcance del Proyecto / Requerimiento sin autorización por escrito. INFORMACIÓN CONFIDENCIAL.</t>
  </si>
  <si>
    <t>Criterios de Cumplimiento</t>
  </si>
  <si>
    <t>Validar si se cuenta con los siguientes componentes, seleccionar si cumple o no con el criterio evaluado:</t>
  </si>
  <si>
    <t>Criterio de Cumplimiento</t>
  </si>
  <si>
    <t>Porcentaje de cumplimiento</t>
  </si>
  <si>
    <t>Seleccione en el campo "Cumplimiento" si la evidencia mostrada está en conformidad con los Puntos de Verificación,  y proporcione el detalle de la revisión realizada en la columna de "Observaciones".</t>
  </si>
  <si>
    <t>Ejecutada por parte del CAM</t>
  </si>
  <si>
    <t>Aprobado por Líder de Proyecto (ACSN)</t>
  </si>
  <si>
    <t xml:space="preserve">Número de hallazgos de ortografía y redacción identificados en el Artefacto. </t>
  </si>
  <si>
    <t>Valoración Final</t>
  </si>
  <si>
    <r>
      <t xml:space="preserve">Criterio de Cumplimiento. </t>
    </r>
    <r>
      <rPr>
        <sz val="11"/>
        <color theme="1"/>
        <rFont val="Arial"/>
        <family val="2"/>
      </rPr>
      <t xml:space="preserve">Se listan las secciones que componen el documento, para validar que se encuentre completamente llenado.
</t>
    </r>
  </si>
  <si>
    <t>En el encabezado, ¿Se tiene documentado el número de versión?</t>
  </si>
  <si>
    <r>
      <t xml:space="preserve">Valoración Final. </t>
    </r>
    <r>
      <rPr>
        <sz val="11"/>
        <color theme="1"/>
        <rFont val="Arial"/>
        <family val="2"/>
      </rPr>
      <t>Se refiere a la suma de criterios cumplidos vs  el total de criterios, y se divide entre el número de criterios evaluados.</t>
    </r>
  </si>
  <si>
    <t>En el encabezado, ¿Se tiene documentado la clave y nombre del documento?</t>
  </si>
  <si>
    <t>La Carátula, ¿Tiene documentado el ID del Requerimiento?</t>
  </si>
  <si>
    <t>La Carátula, ¿Tiene documentado el Nombre del Requerimiento?</t>
  </si>
  <si>
    <t>En la Tabla de Versiones y Modificaciones, ¿Aparece el registro de los cambios al documento (Incluyendo: Versión, Descripción del cambio, Responsable de la Versión y Fecha)?</t>
  </si>
  <si>
    <t>Valoración Verificación %</t>
  </si>
  <si>
    <r>
      <t xml:space="preserve">Observaciones. </t>
    </r>
    <r>
      <rPr>
        <sz val="11"/>
        <color theme="1"/>
        <rFont val="Arial"/>
        <family val="2"/>
      </rPr>
      <t>Detallar los hallazgos encontrados de forma clara e indicar posibles soluciones para cerrar la observación encontrada</t>
    </r>
    <r>
      <rPr>
        <b/>
        <sz val="11"/>
        <color theme="1"/>
        <rFont val="Arial"/>
        <family val="2"/>
      </rPr>
      <t>.</t>
    </r>
  </si>
  <si>
    <r>
      <t xml:space="preserve">Punto de verificación. </t>
    </r>
    <r>
      <rPr>
        <sz val="11"/>
        <color theme="1"/>
        <rFont val="Arial"/>
        <family val="2"/>
      </rPr>
      <t>Descripción textual de la características del documento que será revisado.</t>
    </r>
  </si>
  <si>
    <t>¿Se incluyen las firmas de conformidad?</t>
  </si>
  <si>
    <r>
      <t>Observaciones.</t>
    </r>
    <r>
      <rPr>
        <sz val="11"/>
        <color theme="1"/>
        <rFont val="Arial"/>
        <family val="2"/>
      </rPr>
      <t xml:space="preserve"> Detallar los incumplimientos en que se está incurriendo e indicar posibles soluciones.</t>
    </r>
  </si>
  <si>
    <r>
      <t xml:space="preserve">Cumplimiento. </t>
    </r>
    <r>
      <rPr>
        <sz val="11"/>
        <color theme="1"/>
        <rFont val="Arial"/>
        <family val="2"/>
      </rPr>
      <t>Indica si se cumple, no cumple o no aplica con el punto de verificación.</t>
    </r>
  </si>
  <si>
    <r>
      <t xml:space="preserve">Valoración. </t>
    </r>
    <r>
      <rPr>
        <sz val="11"/>
        <color theme="1"/>
        <rFont val="Arial"/>
        <family val="2"/>
      </rPr>
      <t>Indica si fue cubierto el punto de verificación y se asigna un porcentaje de cumplimiento final.  Cuando se trata del criterio de cumplimiento de ortografía y redacción; de 0 a 1 defecto, se considera que se cumple al 100%; 2 defectos, se cumple el 50% y mayor a 2 defectos se tiene una valoración del 0% de este criterio.</t>
    </r>
  </si>
  <si>
    <t>Criterios y Lista de verificación para terminación del documento</t>
  </si>
  <si>
    <r>
      <t>Cumplimiento.</t>
    </r>
    <r>
      <rPr>
        <sz val="11"/>
        <color theme="1"/>
        <rFont val="Arial"/>
        <family val="2"/>
      </rPr>
      <t xml:space="preserve"> Indicar si se está cumpliendo con los criterios seleccionando "Sí", "No"  o "No Aplica" y cuando se trata del punto ortografía y redacción se indica el número de defectos.</t>
    </r>
  </si>
  <si>
    <t>Evidencia Uso de herramienta de Estimación</t>
  </si>
  <si>
    <t>Datos para el método de estimación en COSMIC.</t>
  </si>
  <si>
    <t>Por tipo de servicio.</t>
  </si>
  <si>
    <t>Información general.</t>
  </si>
  <si>
    <t>Tabla de Revisiones.</t>
  </si>
  <si>
    <t>Datos para el método de estimación SMC.</t>
  </si>
  <si>
    <t>Datos para el método de estimación Juicio de Experto.</t>
  </si>
  <si>
    <t>Evidencia de la herramienta de estimación.</t>
  </si>
  <si>
    <t>EUHE</t>
  </si>
  <si>
    <t>En la sección Información general, ¿Se ha documentado el identificador del requerimiento y en caso de tratarse de un cambio de alcance se indica el ID del padre, así como del controol de cambios?</t>
  </si>
  <si>
    <t>En la sección Por tipo de servicio, ¿Se indica el tipo de servicio estimado de acuerdo a lo indicado en el Anexo Técnico?</t>
  </si>
  <si>
    <t>En la sección información general, ¿Se indica el nombre de la persona Responsable de la Estimación?</t>
  </si>
  <si>
    <t>En la sección información general, ¿Se indica el Total de Horas estimadas para la atención al Requerimiento del Servicio?</t>
  </si>
  <si>
    <t>En la sección Por tipo de servicio, ¿Se describe el Servicio de Negocio que solicita el Requerimiento del Servicio?</t>
  </si>
  <si>
    <t>En la sección Por tipo de servicio, ¿Se describe el nombre del Aplicativo sobre el cual se solicita el Requerimiento del Servicio?</t>
  </si>
  <si>
    <t>En la sección Por tipo de servicio, ¿Se detalla el nombre del método de estimación en caso de que en la herramienta de estimación no se indique?</t>
  </si>
  <si>
    <t>En la sección Por tipo de servicio, ¿Se especifica el Factor Tecnológico aplicable al Requerimiento de Servicio?</t>
  </si>
  <si>
    <t>En la sección Por tipo de servicio, ¿Se especifica el Factor de Categoría aplicable al Requerimiento de Servicio?</t>
  </si>
  <si>
    <t>En la sección Por tipo de servicio, ¿Se especifica el Factor de Horario aplicable al Requerimiento de Servicio?</t>
  </si>
  <si>
    <t>En la sección Por tipo de servicio, ¿Se especifica el Factor de Ciclo de Vida aplicable al Requerimiento de Servicio?</t>
  </si>
  <si>
    <t>En la sección Por tipo de servicio, en caso de que en la herramienta de estimación no se indique, ¿Se describe el Tipo de Unidades de Pago acorde al Anexo Técnico?</t>
  </si>
  <si>
    <t>En la sección Por tipo de servicio, en caso de que en la herramienta de estimación no se indique, ¿Se indica el Total de Unidades de Pago?</t>
  </si>
  <si>
    <t>En la sección Por tipo de servicio, en caso de que en la herramienta de estimación no se indique, ¿Se indica el Total de Horas del Servicio?</t>
  </si>
  <si>
    <t>En la sección Por tipo de servicio, en caso de que se utilice una hoja de cálculo como herramienta de estimación, ¿Se nombra la Ruta en Repositorio donde se localiza el archivo?</t>
  </si>
  <si>
    <t>En la sección Datos para el método de estimación en COSMIC, ¿Se lista cada uno de los procesos funcionales para hacer la estimación?</t>
  </si>
  <si>
    <t>En la sección Datos para el método de estimación SMC, por cada objeto a construir, ¿Se describe el nombre del objeto a construir?</t>
  </si>
  <si>
    <t>En la sección Datos para el método de estimación SMC, por cada objeto a construir, ¿Se indica la tecnología a emplear?</t>
  </si>
  <si>
    <t>En la sección Datos para el método de estimación SMC, por cada objeto a construir, ¿Se indica el tipo de objeto a construir pudiendo ser: Formulario, Informe, Proceso, Interfaz con otro usuario, Web Service, Objeto especial?</t>
  </si>
  <si>
    <t>En la sección Datos para el método de estimación SMC, por cada objeto a construir, ¿Se indica el nivel de complejidad, pudiendo ser Simple, Mediano, Complejo?</t>
  </si>
  <si>
    <t>En la sección Datos para el método de estimación Juicio de Expertos, por cada servicio, ¿Se describe el servicio a desarrollar?</t>
  </si>
  <si>
    <t>En la sección Datos para el método de estimación Juicio de Expertos, por cada servicio, ¿Se describe el tipo de servicio, pudiendo ser: análisis, diseño, pruebas, liberación, documentación, capacitación, consultoría u otro alineado al Anexo Técnico?</t>
  </si>
  <si>
    <t>En la sección Datos para el método de estimación Juicio de Expertos, por cada servicio, ¿Se indica el esfuerzo en horas?</t>
  </si>
  <si>
    <t>En la sección Evidencia de la herramienta de estimación, ¿Se agregan imágenes de la herramienta?</t>
  </si>
  <si>
    <t>En la sección Por tipo de servicio, en caso de que en la herramienta de estimación no se indique, ¿Se indica la tecnología aplicable al Requerimiento de Servicio?</t>
  </si>
  <si>
    <t>En la sección Por tipo de servicio, ¿Se especifica el nivel de Madurez CMMI del Centro de Desarrollo del 1 al 5?</t>
  </si>
  <si>
    <t>En la sección Por tipo de servicio, en caso de que en la herramienta de estimación no se indique, ¿Se describe el tipo de unidades de pago?</t>
  </si>
  <si>
    <t>En la sección Datos para el método de estimación en COSMIC, por cada proceso funcional, ¿Se nombran los grupos de datos asociados a dichos movimientos?</t>
  </si>
  <si>
    <t>En la sección Datos para el método de estimación en COSMIC, por cada proceso funcional, ¿En el campo TMD se registra la suma de los movimientos de datos de cada proceso funcional considerando: entradas, lecturas, salidas y escrituras?</t>
  </si>
  <si>
    <t>En la sección Datos para el método de estimación en COSMIC, por cada proceso funcional, ¿Se indica el porcentaje de reuso asociado al Tamaño de los Movimientos de los Datos (TMD)?</t>
  </si>
  <si>
    <t>En la sección Datos para el método de estimación en COSMIC, por cada proceso funcional, ¿Se indica el número de entradas, lecturas, salidas y escrituras relacionadas con el proceso funcional; considerando que un proceso funcional debe tener al menos una entrada y una escritura o salida?</t>
  </si>
  <si>
    <t>En la sección información general, ¿Se específica el ID del Requerimiento de Estimación?</t>
  </si>
  <si>
    <t>En la sección Por tipo de servicio, en caso de que en la herramienta de estimación no se indique, ¿Se cuenta con una tabla por cada agrupación tecnológica aplicable al Requerimiento de Servicio?</t>
  </si>
  <si>
    <t>En la sección Datos para el método de estimación en COSMIC, por cada proceso funcional, ¿En el campo Tamaño de los Movimientos de Datos ajustados, se observa el resultado de la multiplicación del TMD por el % de reuso?</t>
  </si>
  <si>
    <t>DyP_IPP - Mejoras al Módulo de descargas de acuses del IDE</t>
  </si>
  <si>
    <t>Jaime Maldonado Báez</t>
  </si>
  <si>
    <t>Manuel Vargas Espinosa</t>
  </si>
  <si>
    <t>Administración de Proyecto</t>
  </si>
  <si>
    <t>SI</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</si>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</sst>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0" tint="-0.34998626667073579"/>
      <name val="Arial"/>
      <family val="2"/>
    </font>
    <font>
      <sz val="10"/>
      <color theme="0"/>
      <name val="Arial"/>
      <family val="2"/>
    </font>
    <font>
      <b/>
      <sz val="10"/>
      <color theme="0"/>
      <name val="Arial"/>
      <family val="2"/>
    </font>
    <font>
      <b/>
      <sz val="11"/>
      <color theme="0"/>
      <name val="Calibri"/>
      <family val="2"/>
      <scheme val="minor"/>
    </font>
    <font>
      <b/>
      <sz val="16"/>
      <color theme="0"/>
      <name val="Arial"/>
      <family val="2"/>
    </font>
    <font>
      <sz val="11"/>
      <color theme="1"/>
      <name val="Arial"/>
      <family val="2"/>
    </font>
    <font>
      <b/>
      <sz val="18"/>
      <color theme="1"/>
      <name val="Arial"/>
      <family val="2"/>
    </font>
    <font>
      <b/>
      <sz val="14"/>
      <color theme="1"/>
      <name val="Arial"/>
      <family val="2"/>
    </font>
    <font>
      <b/>
      <sz val="11"/>
      <color theme="1"/>
      <name val="Arial"/>
      <family val="2"/>
    </font>
    <font>
      <sz val="8"/>
      <color theme="1"/>
      <name val="Arial"/>
      <family val="2"/>
    </font>
    <font>
      <i/>
      <sz val="8"/>
      <color theme="1"/>
      <name val="Arial"/>
      <family val="2"/>
    </font>
    <font>
      <sz val="8"/>
      <color rgb="FF000000"/>
      <name val="Segoe UI"/>
      <family val="2"/>
    </font>
    <font>
      <b/>
      <sz val="11"/>
      <color theme="0"/>
      <name val="Arial"/>
      <family val="2"/>
    </font>
    <font>
      <sz val="20"/>
      <color theme="1"/>
      <name val="Arial"/>
      <family val="2"/>
    </font>
    <font>
      <sz val="8"/>
      <name val="Arial"/>
      <family val="2"/>
    </font>
    <font>
      <sz val="8"/>
      <color indexed="81"/>
      <name val="Arial"/>
      <family val="2"/>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s>
  <borders count="2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21">
    <xf numFmtId="0" fontId="0" fillId="0" borderId="0" xfId="0"/>
    <xf numFmtId="0" fontId="3" fillId="0" borderId="13" xfId="0" applyFont="1" applyBorder="1" applyAlignment="1" applyProtection="1">
      <alignment horizontal="center" vertical="top"/>
    </xf>
    <xf numFmtId="0" fontId="3"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xf>
    <xf numFmtId="0" fontId="3" fillId="0" borderId="19" xfId="0" applyFont="1" applyBorder="1" applyAlignment="1" applyProtection="1">
      <alignment horizontal="center" vertical="top"/>
    </xf>
    <xf numFmtId="0" fontId="7" fillId="3" borderId="5" xfId="0" applyFont="1" applyFill="1" applyBorder="1" applyAlignment="1" applyProtection="1">
      <alignment vertical="top" wrapText="1"/>
    </xf>
    <xf numFmtId="0" fontId="10" fillId="0" borderId="0" xfId="0" applyFont="1" applyProtection="1"/>
    <xf numFmtId="0" fontId="11" fillId="0" borderId="0" xfId="0" applyFont="1" applyProtection="1"/>
    <xf numFmtId="0" fontId="13" fillId="5" borderId="13" xfId="0" applyFont="1" applyFill="1" applyBorder="1" applyAlignment="1" applyProtection="1">
      <alignment horizontal="right" vertical="center" wrapText="1"/>
    </xf>
    <xf numFmtId="0" fontId="13" fillId="5" borderId="13" xfId="0" applyFont="1" applyFill="1" applyBorder="1" applyAlignment="1" applyProtection="1">
      <alignment horizontal="right"/>
    </xf>
    <xf numFmtId="0" fontId="13" fillId="5" borderId="13" xfId="0" applyFont="1" applyFill="1" applyBorder="1" applyAlignment="1" applyProtection="1">
      <alignment horizontal="right" wrapText="1"/>
    </xf>
    <xf numFmtId="164" fontId="10" fillId="0" borderId="0" xfId="0" applyNumberFormat="1" applyFont="1" applyAlignment="1" applyProtection="1">
      <alignment horizontal="left" vertical="top" wrapText="1"/>
    </xf>
    <xf numFmtId="0" fontId="10" fillId="0" borderId="0" xfId="0" applyFont="1" applyAlignment="1" applyProtection="1">
      <alignment horizontal="left" vertical="top" wrapText="1"/>
    </xf>
    <xf numFmtId="0" fontId="13" fillId="5" borderId="19" xfId="0" applyFont="1" applyFill="1" applyBorder="1" applyProtection="1"/>
    <xf numFmtId="9" fontId="10" fillId="0" borderId="19" xfId="0" applyNumberFormat="1" applyFont="1" applyBorder="1" applyAlignment="1" applyProtection="1">
      <alignment vertical="top" wrapText="1"/>
      <protection hidden="1"/>
    </xf>
    <xf numFmtId="0" fontId="10" fillId="0" borderId="0" xfId="0" applyFont="1" applyAlignment="1" applyProtection="1">
      <alignment vertical="top" wrapText="1"/>
    </xf>
    <xf numFmtId="0" fontId="13" fillId="5" borderId="13" xfId="0" applyFont="1" applyFill="1" applyBorder="1" applyProtection="1"/>
    <xf numFmtId="0" fontId="10" fillId="0" borderId="13" xfId="0" applyFont="1" applyBorder="1" applyAlignment="1" applyProtection="1">
      <alignment horizontal="center" vertical="center"/>
      <protection hidden="1"/>
    </xf>
    <xf numFmtId="0" fontId="10" fillId="0" borderId="13" xfId="0" applyFont="1" applyBorder="1" applyAlignment="1" applyProtection="1">
      <alignment horizontal="center" vertical="center" wrapText="1"/>
      <protection hidden="1"/>
    </xf>
    <xf numFmtId="0" fontId="9" fillId="4" borderId="0" xfId="0" applyFont="1" applyFill="1" applyBorder="1" applyAlignment="1" applyProtection="1"/>
    <xf numFmtId="0" fontId="5" fillId="2" borderId="13" xfId="0" applyFont="1" applyFill="1" applyBorder="1" applyAlignment="1" applyProtection="1">
      <alignment vertical="center"/>
    </xf>
    <xf numFmtId="10" fontId="2" fillId="2" borderId="17" xfId="1" applyNumberFormat="1" applyFont="1" applyFill="1" applyBorder="1" applyAlignment="1" applyProtection="1">
      <alignment horizontal="center"/>
    </xf>
    <xf numFmtId="0" fontId="7" fillId="3" borderId="5" xfId="0" applyFont="1" applyFill="1" applyBorder="1" applyAlignment="1" applyProtection="1">
      <alignment vertical="top"/>
    </xf>
    <xf numFmtId="0" fontId="17" fillId="3" borderId="6" xfId="0" applyFont="1" applyFill="1" applyBorder="1" applyAlignment="1" applyProtection="1">
      <alignment vertical="top"/>
    </xf>
    <xf numFmtId="0" fontId="3" fillId="0" borderId="20" xfId="0" applyFont="1" applyBorder="1" applyAlignment="1" applyProtection="1">
      <alignment horizontal="center" vertical="center"/>
    </xf>
    <xf numFmtId="9" fontId="10" fillId="0" borderId="13" xfId="1" applyFont="1" applyBorder="1" applyAlignment="1" applyProtection="1">
      <alignment horizontal="center" vertical="center"/>
      <protection hidden="1"/>
    </xf>
    <xf numFmtId="0" fontId="13" fillId="5" borderId="13" xfId="0" applyFont="1" applyFill="1" applyBorder="1" applyAlignment="1" applyProtection="1">
      <alignment horizontal="center"/>
    </xf>
    <xf numFmtId="0" fontId="13" fillId="5" borderId="13" xfId="0" applyFont="1" applyFill="1" applyBorder="1" applyAlignment="1" applyProtection="1">
      <alignment horizontal="right" vertical="top" wrapText="1"/>
    </xf>
    <xf numFmtId="0" fontId="7" fillId="3" borderId="13" xfId="0" applyFont="1" applyFill="1" applyBorder="1" applyAlignment="1" applyProtection="1">
      <alignment horizontal="center" vertical="center" wrapText="1"/>
    </xf>
    <xf numFmtId="0" fontId="0" fillId="0" borderId="8" xfId="0" applyBorder="1" applyAlignment="1" applyProtection="1">
      <alignment vertical="center"/>
    </xf>
    <xf numFmtId="0" fontId="0" fillId="0" borderId="9" xfId="0" applyBorder="1" applyProtection="1"/>
    <xf numFmtId="0" fontId="0" fillId="0" borderId="9" xfId="0" applyBorder="1" applyAlignment="1" applyProtection="1">
      <alignment horizontal="center"/>
    </xf>
    <xf numFmtId="0" fontId="0" fillId="0" borderId="1" xfId="0" applyBorder="1" applyProtection="1"/>
    <xf numFmtId="0" fontId="0" fillId="0" borderId="0" xfId="0" applyProtection="1"/>
    <xf numFmtId="0" fontId="0" fillId="0" borderId="10" xfId="0" applyBorder="1" applyAlignment="1" applyProtection="1">
      <alignment vertical="center"/>
    </xf>
    <xf numFmtId="0" fontId="0" fillId="0" borderId="1" xfId="0" applyBorder="1" applyAlignment="1" applyProtection="1">
      <alignment horizontal="center"/>
    </xf>
    <xf numFmtId="0" fontId="0" fillId="0" borderId="11" xfId="0" applyBorder="1" applyAlignment="1" applyProtection="1">
      <alignment vertical="center"/>
    </xf>
    <xf numFmtId="0" fontId="0" fillId="0" borderId="3" xfId="0" applyBorder="1" applyProtection="1"/>
    <xf numFmtId="0" fontId="0" fillId="0" borderId="3" xfId="0" applyBorder="1" applyAlignment="1" applyProtection="1">
      <alignment horizontal="center"/>
    </xf>
    <xf numFmtId="0" fontId="0" fillId="0" borderId="0" xfId="0" applyBorder="1" applyAlignment="1" applyProtection="1">
      <alignment vertical="center"/>
    </xf>
    <xf numFmtId="0" fontId="0" fillId="0" borderId="0" xfId="0" applyBorder="1" applyProtection="1"/>
    <xf numFmtId="0" fontId="0" fillId="0" borderId="0" xfId="0" applyBorder="1" applyAlignment="1" applyProtection="1">
      <alignment horizontal="center"/>
    </xf>
    <xf numFmtId="0" fontId="3" fillId="0" borderId="0" xfId="0" applyFont="1" applyBorder="1" applyAlignment="1" applyProtection="1">
      <alignment horizontal="center"/>
    </xf>
    <xf numFmtId="0" fontId="8" fillId="3" borderId="6" xfId="0" applyFont="1" applyFill="1" applyBorder="1" applyAlignment="1" applyProtection="1">
      <alignment vertical="top" wrapText="1"/>
    </xf>
    <xf numFmtId="0" fontId="8" fillId="3" borderId="7" xfId="0" applyFont="1" applyFill="1" applyBorder="1" applyAlignment="1" applyProtection="1">
      <alignment vertical="top" wrapText="1"/>
    </xf>
    <xf numFmtId="0" fontId="0" fillId="0" borderId="13" xfId="0" applyBorder="1" applyProtection="1"/>
    <xf numFmtId="0" fontId="10" fillId="0" borderId="19" xfId="0" applyFont="1" applyBorder="1" applyProtection="1"/>
    <xf numFmtId="0" fontId="8" fillId="3" borderId="6" xfId="0" applyFont="1" applyFill="1" applyBorder="1" applyAlignment="1" applyProtection="1">
      <alignment vertical="top"/>
    </xf>
    <xf numFmtId="0" fontId="0" fillId="0" borderId="0" xfId="0" applyAlignment="1" applyProtection="1">
      <alignment vertical="center"/>
    </xf>
    <xf numFmtId="0" fontId="21" fillId="0" borderId="26" xfId="0" applyFont="1" applyFill="1" applyBorder="1" applyProtection="1"/>
    <xf numFmtId="0" fontId="21" fillId="0" borderId="0" xfId="0" applyFont="1" applyProtection="1"/>
    <xf numFmtId="0" fontId="10" fillId="0" borderId="1" xfId="0" applyFont="1" applyBorder="1" applyProtection="1"/>
    <xf numFmtId="0" fontId="10" fillId="0" borderId="2" xfId="0" applyFont="1" applyBorder="1" applyProtection="1"/>
    <xf numFmtId="0" fontId="10" fillId="0" borderId="3" xfId="0" applyFont="1" applyBorder="1" applyProtection="1"/>
    <xf numFmtId="0" fontId="10" fillId="0" borderId="4" xfId="0" applyFont="1" applyBorder="1" applyProtection="1"/>
    <xf numFmtId="2" fontId="10" fillId="0" borderId="19" xfId="0" applyNumberFormat="1" applyFont="1" applyBorder="1" applyProtection="1"/>
    <xf numFmtId="0" fontId="10" fillId="0" borderId="0" xfId="0" applyFont="1" applyProtection="1">
      <protection locked="0"/>
    </xf>
    <xf numFmtId="9" fontId="18" fillId="0" borderId="13" xfId="1" applyFont="1" applyBorder="1" applyAlignment="1" applyProtection="1">
      <alignment horizontal="center" vertical="center"/>
    </xf>
    <xf numFmtId="0" fontId="3" fillId="0" borderId="19" xfId="0" applyFont="1" applyBorder="1" applyAlignment="1" applyProtection="1">
      <alignment horizontal="center" vertical="top"/>
    </xf>
    <xf numFmtId="0" fontId="10" fillId="0" borderId="0" xfId="0" applyFont="1" applyProtection="1"/>
    <xf numFmtId="0" fontId="9" fillId="0" borderId="0" xfId="0" applyFont="1" applyFill="1" applyBorder="1" applyAlignment="1" applyProtection="1"/>
    <xf numFmtId="0" fontId="7" fillId="0" borderId="0" xfId="0" applyFont="1" applyFill="1" applyBorder="1" applyAlignment="1" applyProtection="1">
      <alignment vertical="center" wrapText="1"/>
    </xf>
    <xf numFmtId="0" fontId="10" fillId="0" borderId="13" xfId="0" applyFont="1" applyBorder="1" applyAlignment="1" applyProtection="1">
      <alignment horizontal="center" vertical="center"/>
      <protection locked="0"/>
    </xf>
    <xf numFmtId="0" fontId="3" fillId="0" borderId="20" xfId="0" applyFont="1" applyBorder="1" applyAlignment="1" applyProtection="1">
      <alignment horizontal="center" vertical="center"/>
    </xf>
    <xf numFmtId="0" fontId="7" fillId="3" borderId="13" xfId="0" applyFont="1" applyFill="1" applyBorder="1" applyAlignment="1" applyProtection="1">
      <alignment horizontal="center" vertical="center" wrapText="1"/>
    </xf>
    <xf numFmtId="0" fontId="10" fillId="0" borderId="0" xfId="0" applyFont="1" applyBorder="1" applyProtection="1"/>
    <xf numFmtId="0" fontId="10" fillId="0" borderId="13" xfId="0" applyFont="1" applyBorder="1" applyAlignment="1" applyProtection="1">
      <alignment horizontal="center" vertical="center"/>
    </xf>
    <xf numFmtId="0" fontId="10" fillId="0" borderId="1" xfId="0" applyFont="1" applyBorder="1" applyAlignment="1" applyProtection="1">
      <alignment wrapText="1"/>
    </xf>
    <xf numFmtId="0" fontId="14" fillId="0" borderId="13" xfId="0" applyFont="1" applyBorder="1" applyAlignment="1" applyProtection="1">
      <alignment horizontal="left" vertical="top" wrapText="1"/>
      <protection locked="0"/>
    </xf>
    <xf numFmtId="0" fontId="15" fillId="0" borderId="21"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22"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15" fillId="0" borderId="24" xfId="0" applyFont="1" applyBorder="1" applyAlignment="1" applyProtection="1">
      <alignment horizontal="center" vertical="center" wrapText="1"/>
    </xf>
    <xf numFmtId="0" fontId="15" fillId="0" borderId="25"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3" xfId="0" applyFont="1" applyBorder="1" applyAlignment="1" applyProtection="1">
      <alignment horizontal="left" vertical="center"/>
      <protection locked="0"/>
    </xf>
    <xf numFmtId="0" fontId="10" fillId="0" borderId="13" xfId="0" applyFont="1" applyBorder="1" applyAlignment="1" applyProtection="1">
      <alignment horizontal="center" vertical="center" wrapText="1"/>
    </xf>
    <xf numFmtId="0" fontId="13" fillId="5" borderId="5" xfId="0" applyFont="1" applyFill="1" applyBorder="1" applyAlignment="1" applyProtection="1">
      <alignment horizontal="left" vertical="top" wrapText="1"/>
    </xf>
    <xf numFmtId="0" fontId="13" fillId="5" borderId="6" xfId="0" applyFont="1" applyFill="1" applyBorder="1" applyAlignment="1" applyProtection="1">
      <alignment horizontal="left" vertical="top" wrapText="1"/>
    </xf>
    <xf numFmtId="0" fontId="13" fillId="5" borderId="7" xfId="0" applyFont="1" applyFill="1" applyBorder="1" applyAlignment="1" applyProtection="1">
      <alignment horizontal="left" vertical="top" wrapText="1"/>
    </xf>
    <xf numFmtId="0" fontId="13" fillId="0" borderId="0" xfId="0" applyFont="1" applyFill="1" applyBorder="1" applyAlignment="1" applyProtection="1">
      <alignment horizontal="center" vertical="center" wrapText="1"/>
    </xf>
    <xf numFmtId="0" fontId="12" fillId="5" borderId="0" xfId="0" applyFont="1" applyFill="1" applyAlignment="1" applyProtection="1">
      <alignment horizontal="center" vertical="center" wrapText="1"/>
    </xf>
    <xf numFmtId="0" fontId="10" fillId="0" borderId="0" xfId="0" applyFont="1" applyFill="1" applyBorder="1" applyAlignment="1" applyProtection="1">
      <alignment horizontal="center" vertical="center"/>
    </xf>
    <xf numFmtId="0" fontId="13" fillId="5" borderId="13" xfId="0" applyFont="1" applyFill="1" applyBorder="1" applyAlignment="1" applyProtection="1">
      <alignment horizontal="center"/>
    </xf>
    <xf numFmtId="15" fontId="10" fillId="0" borderId="13" xfId="0" applyNumberFormat="1" applyFont="1" applyBorder="1" applyAlignment="1" applyProtection="1">
      <alignment horizontal="left" vertical="top" wrapText="1"/>
      <protection locked="0"/>
    </xf>
    <xf numFmtId="0" fontId="13" fillId="5" borderId="13" xfId="0" applyFont="1" applyFill="1" applyBorder="1" applyAlignment="1" applyProtection="1">
      <alignment horizontal="right" vertical="top" wrapText="1"/>
    </xf>
    <xf numFmtId="0" fontId="10" fillId="0" borderId="13" xfId="0" applyFont="1" applyBorder="1" applyAlignment="1" applyProtection="1">
      <alignment horizontal="left" vertical="top" wrapText="1"/>
      <protection locked="0"/>
    </xf>
    <xf numFmtId="164" fontId="10" fillId="0" borderId="19" xfId="0" applyNumberFormat="1" applyFont="1" applyBorder="1" applyAlignment="1" applyProtection="1">
      <alignment horizontal="left" vertical="top" wrapText="1"/>
      <protection locked="0"/>
    </xf>
    <xf numFmtId="0" fontId="10" fillId="0" borderId="13" xfId="0" applyFont="1" applyBorder="1" applyAlignment="1" applyProtection="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3" fillId="0" borderId="0" xfId="0" applyFont="1" applyAlignment="1" applyProtection="1">
      <alignment horizontal="left" vertical="top" wrapText="1"/>
    </xf>
    <xf numFmtId="0" fontId="11" fillId="0" borderId="18"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0" xfId="0" applyFont="1" applyAlignment="1" applyProtection="1">
      <alignment horizontal="center"/>
    </xf>
    <xf numFmtId="0" fontId="9" fillId="3" borderId="0" xfId="0" applyFont="1" applyFill="1" applyBorder="1" applyAlignment="1" applyProtection="1">
      <alignment horizontal="center" vertical="center"/>
    </xf>
    <xf numFmtId="0" fontId="10" fillId="0" borderId="13" xfId="0" applyFont="1" applyBorder="1" applyAlignment="1" applyProtection="1">
      <alignment horizontal="left" vertical="center"/>
    </xf>
    <xf numFmtId="0" fontId="17" fillId="3" borderId="5" xfId="0" applyFont="1" applyFill="1" applyBorder="1" applyAlignment="1" applyProtection="1">
      <alignment horizontal="center" vertical="center" wrapText="1"/>
    </xf>
    <xf numFmtId="0" fontId="17" fillId="3" borderId="7"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3" fillId="0" borderId="13" xfId="0" applyFont="1" applyFill="1" applyBorder="1" applyAlignment="1" applyProtection="1">
      <alignment horizontal="justify" vertical="top" readingOrder="1"/>
    </xf>
    <xf numFmtId="0" fontId="3" fillId="0" borderId="13" xfId="0" applyFont="1" applyBorder="1" applyAlignment="1" applyProtection="1">
      <alignment horizontal="justify" wrapText="1"/>
      <protection locked="0"/>
    </xf>
    <xf numFmtId="0" fontId="3" fillId="0" borderId="13" xfId="0" applyFont="1" applyFill="1" applyBorder="1" applyAlignment="1" applyProtection="1">
      <alignment horizontal="justify" vertical="top" wrapText="1" readingOrder="1"/>
    </xf>
    <xf numFmtId="0" fontId="3" fillId="2" borderId="14" xfId="0" applyFont="1" applyFill="1" applyBorder="1" applyAlignment="1" applyProtection="1">
      <alignment horizontal="center"/>
    </xf>
    <xf numFmtId="0" fontId="3" fillId="2" borderId="15" xfId="0" applyFont="1" applyFill="1" applyBorder="1" applyAlignment="1" applyProtection="1">
      <alignment horizontal="center"/>
    </xf>
    <xf numFmtId="0" fontId="3" fillId="2" borderId="16" xfId="0" applyFont="1" applyFill="1" applyBorder="1" applyAlignment="1" applyProtection="1">
      <alignment horizontal="center"/>
    </xf>
    <xf numFmtId="0" fontId="3" fillId="0" borderId="19" xfId="0" applyFont="1" applyFill="1" applyBorder="1" applyAlignment="1" applyProtection="1">
      <alignment horizontal="justify" vertical="top" readingOrder="1"/>
    </xf>
    <xf numFmtId="0" fontId="19" fillId="0" borderId="19" xfId="0" applyFont="1" applyBorder="1" applyAlignment="1" applyProtection="1">
      <alignment horizontal="left" vertical="top" wrapText="1"/>
      <protection locked="0"/>
    </xf>
    <xf numFmtId="0" fontId="3" fillId="0" borderId="5" xfId="0" applyFont="1" applyFill="1" applyBorder="1" applyAlignment="1" applyProtection="1">
      <alignment horizontal="justify" vertical="top" wrapText="1" readingOrder="1"/>
    </xf>
    <xf numFmtId="0" fontId="3" fillId="0" borderId="6" xfId="0" applyFont="1" applyFill="1" applyBorder="1" applyAlignment="1" applyProtection="1">
      <alignment horizontal="justify" vertical="top" wrapText="1" readingOrder="1"/>
    </xf>
    <xf numFmtId="0" fontId="3" fillId="0" borderId="7" xfId="0" applyFont="1" applyFill="1" applyBorder="1" applyAlignment="1" applyProtection="1">
      <alignment horizontal="justify" vertical="top" wrapText="1" readingOrder="1"/>
    </xf>
    <xf numFmtId="0" fontId="9" fillId="3" borderId="0" xfId="0" applyFont="1" applyFill="1" applyBorder="1" applyAlignment="1" applyProtection="1">
      <alignment horizontal="center"/>
    </xf>
    <xf numFmtId="0" fontId="4" fillId="0" borderId="12" xfId="0" applyFont="1" applyFill="1" applyBorder="1" applyAlignment="1" applyProtection="1">
      <alignment horizontal="left" vertical="center" wrapText="1"/>
    </xf>
    <xf numFmtId="0" fontId="3" fillId="0" borderId="5" xfId="0" applyFont="1" applyBorder="1" applyAlignment="1" applyProtection="1">
      <alignment horizontal="justify" wrapText="1"/>
      <protection locked="0"/>
    </xf>
    <xf numFmtId="0" fontId="3" fillId="0" borderId="7" xfId="0" applyFont="1" applyBorder="1" applyAlignment="1" applyProtection="1">
      <alignment horizontal="justify" wrapText="1"/>
      <protection locked="0"/>
    </xf>
    <xf numFmtId="0" fontId="3" fillId="0" borderId="20" xfId="0" applyFont="1" applyFill="1" applyBorder="1" applyAlignment="1" applyProtection="1">
      <alignment horizontal="justify" vertical="top" wrapText="1" readingOrder="1"/>
    </xf>
  </cellXfs>
  <cellStyles count="2">
    <cellStyle name="Normal" xfId="0" builtinId="0"/>
    <cellStyle name="Porcentaje" xfId="1" builtinId="5"/>
  </cellStyles>
  <dxfs count="47">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checked="Checked" firstButton="1" fmlaLink="$M$16" lockText="1"/>
</file>

<file path=xl/ctrlProps/ctrlProp14.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checked="Checked" firstButton="1" fmlaLink="$M$12"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Radio" checked="Checked" firstButton="1" fmlaLink="$M$11" lockText="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checked="Checked" lockText="1" noThreeD="1"/>
</file>

<file path=xl/ctrlProps/ctrlProp23.xml><?xml version="1.0" encoding="utf-8"?>
<formControlPr xmlns="http://schemas.microsoft.com/office/spreadsheetml/2009/9/main" objectType="Radio" checked="Checked"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fmlaLink="$M$17" lockText="1"/>
</file>

<file path=xl/ctrlProps/ctrlProp28.xml><?xml version="1.0" encoding="utf-8"?>
<formControlPr xmlns="http://schemas.microsoft.com/office/spreadsheetml/2009/9/main" objectType="Radio" lockText="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fmlaLink="$M$13" lockText="1"/>
</file>

<file path=xl/ctrlProps/ctrlProp6.xml><?xml version="1.0" encoding="utf-8"?>
<formControlPr xmlns="http://schemas.microsoft.com/office/spreadsheetml/2009/9/main" objectType="Radio" firstButton="1" fmlaLink="$M$14" lockText="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firstButton="1" fmlaLink="$M$15"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549954</xdr:colOff>
      <xdr:row>4</xdr:row>
      <xdr:rowOff>173038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435654</xdr:colOff>
      <xdr:row>4</xdr:row>
      <xdr:rowOff>173038</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10</xdr:row>
          <xdr:rowOff>85725</xdr:rowOff>
        </xdr:from>
        <xdr:to>
          <xdr:col>5</xdr:col>
          <xdr:colOff>1981200</xdr:colOff>
          <xdr:row>10</xdr:row>
          <xdr:rowOff>504825</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12</xdr:row>
          <xdr:rowOff>57150</xdr:rowOff>
        </xdr:from>
        <xdr:to>
          <xdr:col>5</xdr:col>
          <xdr:colOff>1981200</xdr:colOff>
          <xdr:row>12</xdr:row>
          <xdr:rowOff>495300</xdr:rowOff>
        </xdr:to>
        <xdr:sp macro="" textlink="">
          <xdr:nvSpPr>
            <xdr:cNvPr id="6153" name="Group Box 9"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13</xdr:row>
          <xdr:rowOff>57150</xdr:rowOff>
        </xdr:from>
        <xdr:to>
          <xdr:col>5</xdr:col>
          <xdr:colOff>1981200</xdr:colOff>
          <xdr:row>13</xdr:row>
          <xdr:rowOff>495300</xdr:rowOff>
        </xdr:to>
        <xdr:sp macro="" textlink="">
          <xdr:nvSpPr>
            <xdr:cNvPr id="6157" name="Group Box 13"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14</xdr:row>
          <xdr:rowOff>57150</xdr:rowOff>
        </xdr:from>
        <xdr:to>
          <xdr:col>5</xdr:col>
          <xdr:colOff>1971675</xdr:colOff>
          <xdr:row>14</xdr:row>
          <xdr:rowOff>495300</xdr:rowOff>
        </xdr:to>
        <xdr:sp macro="" textlink="">
          <xdr:nvSpPr>
            <xdr:cNvPr id="6160" name="Group Box 16"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57150</xdr:rowOff>
        </xdr:from>
        <xdr:to>
          <xdr:col>5</xdr:col>
          <xdr:colOff>1971675</xdr:colOff>
          <xdr:row>15</xdr:row>
          <xdr:rowOff>495300</xdr:rowOff>
        </xdr:to>
        <xdr:sp macro="" textlink="">
          <xdr:nvSpPr>
            <xdr:cNvPr id="6162" name="Group Box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10</xdr:row>
          <xdr:rowOff>152400</xdr:rowOff>
        </xdr:from>
        <xdr:to>
          <xdr:col>5</xdr:col>
          <xdr:colOff>1828800</xdr:colOff>
          <xdr:row>10</xdr:row>
          <xdr:rowOff>400050</xdr:rowOff>
        </xdr:to>
        <xdr:grpSp>
          <xdr:nvGrpSpPr>
            <xdr:cNvPr id="3" name="Grupo 2">
              <a:extLst>
                <a:ext uri="{FF2B5EF4-FFF2-40B4-BE49-F238E27FC236}">
                  <a16:creationId xmlns:a16="http://schemas.microsoft.com/office/drawing/2014/main" id="{00000000-0008-0000-0200-000003000000}"/>
                </a:ext>
              </a:extLst>
            </xdr:cNvPr>
            <xdr:cNvGrpSpPr/>
          </xdr:nvGrpSpPr>
          <xdr:grpSpPr>
            <a:xfrm>
              <a:off x="5524500" y="1981200"/>
              <a:ext cx="1657350" cy="247650"/>
              <a:chOff x="5524500" y="1981200"/>
              <a:chExt cx="1657350" cy="247650"/>
            </a:xfrm>
          </xdr:grpSpPr>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2" name="Option Button 28" hidden="1">
                <a:extLst>
                  <a:ext uri="{63B3BB69-23CF-44E3-9099-C40C66FF867C}">
                    <a14:compatExt spid="_x0000_s6172"/>
                  </a:ext>
                  <a:ext uri="{FF2B5EF4-FFF2-40B4-BE49-F238E27FC236}">
                    <a16:creationId xmlns:a16="http://schemas.microsoft.com/office/drawing/2014/main" id="{00000000-0008-0000-0200-00001C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00000000-0008-0000-0200-00001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4" name="Group Box 30" hidden="1">
              <a:extLst>
                <a:ext uri="{63B3BB69-23CF-44E3-9099-C40C66FF867C}">
                  <a14:compatExt spid="_x0000_s6174"/>
                </a:ext>
                <a:ext uri="{FF2B5EF4-FFF2-40B4-BE49-F238E27FC236}">
                  <a16:creationId xmlns:a16="http://schemas.microsoft.com/office/drawing/2014/main" id="{00000000-0008-0000-0200-00001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171450</xdr:colOff>
          <xdr:row>11</xdr:row>
          <xdr:rowOff>152400</xdr:rowOff>
        </xdr:from>
        <xdr:to>
          <xdr:col>5</xdr:col>
          <xdr:colOff>476250</xdr:colOff>
          <xdr:row>11</xdr:row>
          <xdr:rowOff>400050</xdr:rowOff>
        </xdr:to>
        <xdr:sp macro="" textlink="">
          <xdr:nvSpPr>
            <xdr:cNvPr id="6175" name="Option Button 31" hidden="1">
              <a:extLst>
                <a:ext uri="{63B3BB69-23CF-44E3-9099-C40C66FF867C}">
                  <a14:compatExt spid="_x0000_s6175"/>
                </a:ext>
                <a:ext uri="{FF2B5EF4-FFF2-40B4-BE49-F238E27FC236}">
                  <a16:creationId xmlns:a16="http://schemas.microsoft.com/office/drawing/2014/main" id="{00000000-0008-0000-02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11</xdr:row>
          <xdr:rowOff>171450</xdr:rowOff>
        </xdr:from>
        <xdr:to>
          <xdr:col>5</xdr:col>
          <xdr:colOff>1828800</xdr:colOff>
          <xdr:row>11</xdr:row>
          <xdr:rowOff>390525</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6000750" y="2562225"/>
              <a:ext cx="1181100" cy="219075"/>
              <a:chOff x="6000750" y="2562225"/>
              <a:chExt cx="1181100" cy="219075"/>
            </a:xfrm>
          </xdr:grpSpPr>
          <xdr:sp macro="" textlink="">
            <xdr:nvSpPr>
              <xdr:cNvPr id="6176" name="Option Button 32" hidden="1">
                <a:extLst>
                  <a:ext uri="{63B3BB69-23CF-44E3-9099-C40C66FF867C}">
                    <a14:compatExt spid="_x0000_s6176"/>
                  </a:ext>
                  <a:ext uri="{FF2B5EF4-FFF2-40B4-BE49-F238E27FC236}">
                    <a16:creationId xmlns:a16="http://schemas.microsoft.com/office/drawing/2014/main" id="{00000000-0008-0000-0200-000020180000}"/>
                  </a:ext>
                </a:extLst>
              </xdr:cNvPr>
              <xdr:cNvSpPr/>
            </xdr:nvSpPr>
            <xdr:spPr bwMode="auto">
              <a:xfrm>
                <a:off x="6000750" y="25622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7" name="Option Button 33" hidden="1">
                <a:extLst>
                  <a:ext uri="{63B3BB69-23CF-44E3-9099-C40C66FF867C}">
                    <a14:compatExt spid="_x0000_s6177"/>
                  </a:ext>
                  <a:ext uri="{FF2B5EF4-FFF2-40B4-BE49-F238E27FC236}">
                    <a16:creationId xmlns:a16="http://schemas.microsoft.com/office/drawing/2014/main" id="{00000000-0008-0000-0200-000021180000}"/>
                  </a:ext>
                </a:extLst>
              </xdr:cNvPr>
              <xdr:cNvSpPr/>
            </xdr:nvSpPr>
            <xdr:spPr bwMode="auto">
              <a:xfrm>
                <a:off x="6477000" y="25812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161925</xdr:colOff>
          <xdr:row>12</xdr:row>
          <xdr:rowOff>200025</xdr:rowOff>
        </xdr:from>
        <xdr:to>
          <xdr:col>5</xdr:col>
          <xdr:colOff>466725</xdr:colOff>
          <xdr:row>12</xdr:row>
          <xdr:rowOff>419100</xdr:rowOff>
        </xdr:to>
        <xdr:sp macro="" textlink="">
          <xdr:nvSpPr>
            <xdr:cNvPr id="6155" name="Option Button 11"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12</xdr:row>
          <xdr:rowOff>219075</xdr:rowOff>
        </xdr:from>
        <xdr:to>
          <xdr:col>5</xdr:col>
          <xdr:colOff>1133475</xdr:colOff>
          <xdr:row>12</xdr:row>
          <xdr:rowOff>409575</xdr:rowOff>
        </xdr:to>
        <xdr:sp macro="" textlink="">
          <xdr:nvSpPr>
            <xdr:cNvPr id="6178" name="Option Button 34" hidden="1">
              <a:extLst>
                <a:ext uri="{63B3BB69-23CF-44E3-9099-C40C66FF867C}">
                  <a14:compatExt spid="_x0000_s6178"/>
                </a:ext>
                <a:ext uri="{FF2B5EF4-FFF2-40B4-BE49-F238E27FC236}">
                  <a16:creationId xmlns:a16="http://schemas.microsoft.com/office/drawing/2014/main" id="{00000000-0008-0000-0200-00002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13</xdr:row>
          <xdr:rowOff>171450</xdr:rowOff>
        </xdr:from>
        <xdr:to>
          <xdr:col>5</xdr:col>
          <xdr:colOff>1876425</xdr:colOff>
          <xdr:row>13</xdr:row>
          <xdr:rowOff>400050</xdr:rowOff>
        </xdr:to>
        <xdr:grpSp>
          <xdr:nvGrpSpPr>
            <xdr:cNvPr id="6" name="Grupo 5">
              <a:extLst>
                <a:ext uri="{FF2B5EF4-FFF2-40B4-BE49-F238E27FC236}">
                  <a16:creationId xmlns:a16="http://schemas.microsoft.com/office/drawing/2014/main" id="{00000000-0008-0000-0200-000006000000}"/>
                </a:ext>
              </a:extLst>
            </xdr:cNvPr>
            <xdr:cNvGrpSpPr/>
          </xdr:nvGrpSpPr>
          <xdr:grpSpPr>
            <a:xfrm>
              <a:off x="5514975" y="3686175"/>
              <a:ext cx="1714500" cy="228600"/>
              <a:chOff x="5514975" y="3686175"/>
              <a:chExt cx="1714500" cy="228600"/>
            </a:xfrm>
          </xdr:grpSpPr>
          <xdr:sp macro="" textlink="">
            <xdr:nvSpPr>
              <xdr:cNvPr id="6156" name="Option Button 12"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5514975" y="3695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58" name="Option Button 14"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6010275" y="36861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9" name="Option Button 35" hidden="1">
                <a:extLst>
                  <a:ext uri="{63B3BB69-23CF-44E3-9099-C40C66FF867C}">
                    <a14:compatExt spid="_x0000_s6179"/>
                  </a:ext>
                  <a:ext uri="{FF2B5EF4-FFF2-40B4-BE49-F238E27FC236}">
                    <a16:creationId xmlns:a16="http://schemas.microsoft.com/office/drawing/2014/main" id="{00000000-0008-0000-0200-000023180000}"/>
                  </a:ext>
                </a:extLst>
              </xdr:cNvPr>
              <xdr:cNvSpPr/>
            </xdr:nvSpPr>
            <xdr:spPr bwMode="auto">
              <a:xfrm>
                <a:off x="6524625" y="3695700"/>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14</xdr:row>
          <xdr:rowOff>171450</xdr:rowOff>
        </xdr:from>
        <xdr:to>
          <xdr:col>5</xdr:col>
          <xdr:colOff>1895475</xdr:colOff>
          <xdr:row>14</xdr:row>
          <xdr:rowOff>400050</xdr:rowOff>
        </xdr:to>
        <xdr:grpSp>
          <xdr:nvGrpSpPr>
            <xdr:cNvPr id="7" name="Grupo 6">
              <a:extLst>
                <a:ext uri="{FF2B5EF4-FFF2-40B4-BE49-F238E27FC236}">
                  <a16:creationId xmlns:a16="http://schemas.microsoft.com/office/drawing/2014/main" id="{00000000-0008-0000-0200-000007000000}"/>
                </a:ext>
              </a:extLst>
            </xdr:cNvPr>
            <xdr:cNvGrpSpPr/>
          </xdr:nvGrpSpPr>
          <xdr:grpSpPr>
            <a:xfrm>
              <a:off x="5514975" y="4248150"/>
              <a:ext cx="1733550" cy="228600"/>
              <a:chOff x="5514975" y="4248150"/>
              <a:chExt cx="1733550" cy="228600"/>
            </a:xfrm>
          </xdr:grpSpPr>
          <xdr:sp macro="" textlink="">
            <xdr:nvSpPr>
              <xdr:cNvPr id="6159" name="Option Button 15"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5514975" y="42576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1" name="Option Button 17" hidden="1">
                <a:extLst>
                  <a:ext uri="{63B3BB69-23CF-44E3-9099-C40C66FF867C}">
                    <a14:compatExt spid="_x0000_s6161"/>
                  </a:ext>
                  <a:ext uri="{FF2B5EF4-FFF2-40B4-BE49-F238E27FC236}">
                    <a16:creationId xmlns:a16="http://schemas.microsoft.com/office/drawing/2014/main" id="{00000000-0008-0000-0200-000011180000}"/>
                  </a:ext>
                </a:extLst>
              </xdr:cNvPr>
              <xdr:cNvSpPr/>
            </xdr:nvSpPr>
            <xdr:spPr bwMode="auto">
              <a:xfrm>
                <a:off x="6010275" y="42481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0" name="Option Button 36" hidden="1">
                <a:extLst>
                  <a:ext uri="{63B3BB69-23CF-44E3-9099-C40C66FF867C}">
                    <a14:compatExt spid="_x0000_s6180"/>
                  </a:ext>
                  <a:ext uri="{FF2B5EF4-FFF2-40B4-BE49-F238E27FC236}">
                    <a16:creationId xmlns:a16="http://schemas.microsoft.com/office/drawing/2014/main" id="{00000000-0008-0000-0200-000024180000}"/>
                  </a:ext>
                </a:extLst>
              </xdr:cNvPr>
              <xdr:cNvSpPr/>
            </xdr:nvSpPr>
            <xdr:spPr bwMode="auto">
              <a:xfrm>
                <a:off x="6543675" y="42576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15</xdr:row>
          <xdr:rowOff>180975</xdr:rowOff>
        </xdr:from>
        <xdr:to>
          <xdr:col>5</xdr:col>
          <xdr:colOff>1914525</xdr:colOff>
          <xdr:row>15</xdr:row>
          <xdr:rowOff>419100</xdr:rowOff>
        </xdr:to>
        <xdr:grpSp>
          <xdr:nvGrpSpPr>
            <xdr:cNvPr id="8" name="Grupo 7">
              <a:extLst>
                <a:ext uri="{FF2B5EF4-FFF2-40B4-BE49-F238E27FC236}">
                  <a16:creationId xmlns:a16="http://schemas.microsoft.com/office/drawing/2014/main" id="{00000000-0008-0000-0200-000008000000}"/>
                </a:ext>
              </a:extLst>
            </xdr:cNvPr>
            <xdr:cNvGrpSpPr/>
          </xdr:nvGrpSpPr>
          <xdr:grpSpPr>
            <a:xfrm>
              <a:off x="5543550" y="4819650"/>
              <a:ext cx="1724025" cy="238125"/>
              <a:chOff x="5543550" y="4819650"/>
              <a:chExt cx="1724025" cy="238125"/>
            </a:xfrm>
          </xdr:grpSpPr>
          <xdr:sp macro="" textlink="">
            <xdr:nvSpPr>
              <xdr:cNvPr id="6163" name="Option Button 19" hidden="1">
                <a:extLst>
                  <a:ext uri="{63B3BB69-23CF-44E3-9099-C40C66FF867C}">
                    <a14:compatExt spid="_x0000_s6163"/>
                  </a:ext>
                  <a:ext uri="{FF2B5EF4-FFF2-40B4-BE49-F238E27FC236}">
                    <a16:creationId xmlns:a16="http://schemas.microsoft.com/office/drawing/2014/main" id="{00000000-0008-0000-0200-000013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8" name="Option Button 24" hidden="1">
                <a:extLst>
                  <a:ext uri="{63B3BB69-23CF-44E3-9099-C40C66FF867C}">
                    <a14:compatExt spid="_x0000_s6168"/>
                  </a:ext>
                  <a:ext uri="{FF2B5EF4-FFF2-40B4-BE49-F238E27FC236}">
                    <a16:creationId xmlns:a16="http://schemas.microsoft.com/office/drawing/2014/main" id="{00000000-0008-0000-0200-00001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1" name="Option Button 37" hidden="1">
                <a:extLst>
                  <a:ext uri="{63B3BB69-23CF-44E3-9099-C40C66FF867C}">
                    <a14:compatExt spid="_x0000_s6181"/>
                  </a:ext>
                  <a:ext uri="{FF2B5EF4-FFF2-40B4-BE49-F238E27FC236}">
                    <a16:creationId xmlns:a16="http://schemas.microsoft.com/office/drawing/2014/main" id="{00000000-0008-0000-0200-000025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12</xdr:row>
          <xdr:rowOff>228600</xdr:rowOff>
        </xdr:from>
        <xdr:to>
          <xdr:col>5</xdr:col>
          <xdr:colOff>1885950</xdr:colOff>
          <xdr:row>12</xdr:row>
          <xdr:rowOff>409575</xdr:rowOff>
        </xdr:to>
        <xdr:sp macro="" textlink="">
          <xdr:nvSpPr>
            <xdr:cNvPr id="6185" name="Option Button 41" hidden="1">
              <a:extLst>
                <a:ext uri="{63B3BB69-23CF-44E3-9099-C40C66FF867C}">
                  <a14:compatExt spid="_x0000_s6185"/>
                </a:ext>
                <a:ext uri="{FF2B5EF4-FFF2-40B4-BE49-F238E27FC236}">
                  <a16:creationId xmlns:a16="http://schemas.microsoft.com/office/drawing/2014/main" id="{00000000-0008-0000-0200-00002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57150</xdr:rowOff>
        </xdr:from>
        <xdr:to>
          <xdr:col>5</xdr:col>
          <xdr:colOff>1971675</xdr:colOff>
          <xdr:row>16</xdr:row>
          <xdr:rowOff>495300</xdr:rowOff>
        </xdr:to>
        <xdr:sp macro="" textlink="">
          <xdr:nvSpPr>
            <xdr:cNvPr id="6198" name="Group Box 54" hidden="1">
              <a:extLst>
                <a:ext uri="{63B3BB69-23CF-44E3-9099-C40C66FF867C}">
                  <a14:compatExt spid="_x0000_s6198"/>
                </a:ext>
                <a:ext uri="{FF2B5EF4-FFF2-40B4-BE49-F238E27FC236}">
                  <a16:creationId xmlns:a16="http://schemas.microsoft.com/office/drawing/2014/main" id="{00000000-0008-0000-0200-000036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16</xdr:row>
          <xdr:rowOff>180975</xdr:rowOff>
        </xdr:from>
        <xdr:to>
          <xdr:col>5</xdr:col>
          <xdr:colOff>1914525</xdr:colOff>
          <xdr:row>16</xdr:row>
          <xdr:rowOff>419100</xdr:rowOff>
        </xdr:to>
        <xdr:grpSp>
          <xdr:nvGrpSpPr>
            <xdr:cNvPr id="40" name="Grupo 39">
              <a:extLst>
                <a:ext uri="{FF2B5EF4-FFF2-40B4-BE49-F238E27FC236}">
                  <a16:creationId xmlns:a16="http://schemas.microsoft.com/office/drawing/2014/main" id="{00000000-0008-0000-0200-000028000000}"/>
                </a:ext>
              </a:extLst>
            </xdr:cNvPr>
            <xdr:cNvGrpSpPr/>
          </xdr:nvGrpSpPr>
          <xdr:grpSpPr>
            <a:xfrm>
              <a:off x="5543550" y="5381625"/>
              <a:ext cx="1724025" cy="238125"/>
              <a:chOff x="5543550" y="4819650"/>
              <a:chExt cx="1724025" cy="238125"/>
            </a:xfrm>
          </xdr:grpSpPr>
          <xdr:sp macro="" textlink="">
            <xdr:nvSpPr>
              <xdr:cNvPr id="6199" name="Option Button 55" hidden="1">
                <a:extLst>
                  <a:ext uri="{63B3BB69-23CF-44E3-9099-C40C66FF867C}">
                    <a14:compatExt spid="_x0000_s6199"/>
                  </a:ext>
                  <a:ext uri="{FF2B5EF4-FFF2-40B4-BE49-F238E27FC236}">
                    <a16:creationId xmlns:a16="http://schemas.microsoft.com/office/drawing/2014/main" id="{00000000-0008-0000-0200-000037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00" name="Option Button 56" hidden="1">
                <a:extLst>
                  <a:ext uri="{63B3BB69-23CF-44E3-9099-C40C66FF867C}">
                    <a14:compatExt spid="_x0000_s6200"/>
                  </a:ext>
                  <a:ext uri="{FF2B5EF4-FFF2-40B4-BE49-F238E27FC236}">
                    <a16:creationId xmlns:a16="http://schemas.microsoft.com/office/drawing/2014/main" id="{00000000-0008-0000-0200-00003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01" name="Option Button 57" hidden="1">
                <a:extLst>
                  <a:ext uri="{63B3BB69-23CF-44E3-9099-C40C66FF867C}">
                    <a14:compatExt spid="_x0000_s6201"/>
                  </a:ext>
                  <a:ext uri="{FF2B5EF4-FFF2-40B4-BE49-F238E27FC236}">
                    <a16:creationId xmlns:a16="http://schemas.microsoft.com/office/drawing/2014/main" id="{00000000-0008-0000-0200-000039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xdr:twoCellAnchor editAs="oneCell">
    <xdr:from>
      <xdr:col>1</xdr:col>
      <xdr:colOff>0</xdr:colOff>
      <xdr:row>0</xdr:row>
      <xdr:rowOff>0</xdr:rowOff>
    </xdr:from>
    <xdr:to>
      <xdr:col>5</xdr:col>
      <xdr:colOff>616629</xdr:colOff>
      <xdr:row>4</xdr:row>
      <xdr:rowOff>173038</xdr:rowOff>
    </xdr:to>
    <xdr:pic>
      <xdr:nvPicPr>
        <xdr:cNvPr id="38" name="Imagen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1"/>
        <a:stretch>
          <a:fillRect/>
        </a:stretch>
      </xdr:blipFill>
      <xdr:spPr>
        <a:xfrm>
          <a:off x="962025" y="0"/>
          <a:ext cx="5007654" cy="896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502329</xdr:colOff>
      <xdr:row>4</xdr:row>
      <xdr:rowOff>134938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39"/>
  <sheetViews>
    <sheetView showGridLines="0" showRowColHeaders="0" tabSelected="1" zoomScaleNormal="100" workbookViewId="0">
      <selection activeCell="A9" sqref="A9:J9"/>
    </sheetView>
  </sheetViews>
  <sheetFormatPr baseColWidth="10" defaultColWidth="11.42578125" defaultRowHeight="14.25" x14ac:dyDescent="0.2"/>
  <cols>
    <col min="1" max="1" width="41.7109375" style="6" customWidth="1"/>
    <col min="2" max="2" width="13.7109375" style="6" bestFit="1" customWidth="1"/>
    <col min="3" max="6" width="11.42578125" style="6"/>
    <col min="7" max="7" width="5.140625" style="6" customWidth="1"/>
    <col min="8" max="8" width="13.5703125" style="6" customWidth="1"/>
    <col min="9" max="16384" width="11.42578125" style="6"/>
  </cols>
  <sheetData>
    <row r="1" spans="1:10" x14ac:dyDescent="0.2">
      <c r="A1" s="51"/>
      <c r="B1" s="51"/>
      <c r="C1" s="51"/>
      <c r="D1" s="51"/>
      <c r="E1" s="51"/>
      <c r="F1" s="51"/>
      <c r="G1" s="51"/>
      <c r="H1" s="51"/>
    </row>
    <row r="3" spans="1:10" x14ac:dyDescent="0.2">
      <c r="A3" s="51"/>
      <c r="B3" s="51"/>
      <c r="C3" s="51"/>
      <c r="D3" s="51"/>
      <c r="E3" s="51"/>
      <c r="F3" s="51"/>
      <c r="G3" s="51"/>
      <c r="H3" s="51"/>
    </row>
    <row r="4" spans="1:10" x14ac:dyDescent="0.2">
      <c r="A4" s="52"/>
      <c r="B4" s="53"/>
      <c r="C4" s="53"/>
      <c r="D4" s="53"/>
      <c r="E4" s="53"/>
      <c r="F4" s="53"/>
      <c r="G4" s="53"/>
      <c r="H4" s="54"/>
    </row>
    <row r="5" spans="1:10" x14ac:dyDescent="0.2">
      <c r="A5" s="51"/>
      <c r="B5" s="51"/>
      <c r="C5" s="51"/>
      <c r="D5" s="51"/>
      <c r="E5" s="51"/>
      <c r="F5" s="51"/>
      <c r="G5" s="51"/>
      <c r="H5" s="51"/>
    </row>
    <row r="6" spans="1:10" x14ac:dyDescent="0.2">
      <c r="A6" s="51"/>
      <c r="B6" s="51"/>
      <c r="C6" s="51"/>
      <c r="D6" s="51"/>
      <c r="E6" s="51"/>
      <c r="F6" s="51"/>
      <c r="G6" s="51"/>
      <c r="H6" s="51"/>
    </row>
    <row r="7" spans="1:10" ht="23.25" x14ac:dyDescent="0.35">
      <c r="A7" s="7" t="s">
        <v>57</v>
      </c>
    </row>
    <row r="9" spans="1:10" ht="18" customHeight="1" x14ac:dyDescent="0.2">
      <c r="A9" s="82" t="s">
        <v>16</v>
      </c>
      <c r="B9" s="82"/>
      <c r="C9" s="82"/>
      <c r="D9" s="82"/>
      <c r="E9" s="82"/>
      <c r="F9" s="82"/>
      <c r="G9" s="82"/>
      <c r="H9" s="82"/>
      <c r="I9" s="82"/>
      <c r="J9" s="82"/>
    </row>
    <row r="10" spans="1:10" ht="27.75" customHeight="1" x14ac:dyDescent="0.2">
      <c r="A10" s="8" t="s">
        <v>2</v>
      </c>
      <c r="B10" s="89" t="str">
        <f>CONCATENATE("Este documento es utilizado como soporte para realizar la valoración de la correcta elaboración del documento"," ",A7)</f>
        <v>Este documento es utilizado como soporte para realizar la valoración de la correcta elaboración del documento Evidencia Uso de herramienta de Estimación</v>
      </c>
      <c r="C10" s="89"/>
      <c r="D10" s="89"/>
      <c r="E10" s="89"/>
      <c r="F10" s="89"/>
      <c r="G10" s="89"/>
      <c r="H10" s="89"/>
      <c r="I10" s="89"/>
      <c r="J10" s="89"/>
    </row>
    <row r="11" spans="1:10" ht="15" customHeight="1" x14ac:dyDescent="0.2">
      <c r="A11" s="8" t="s">
        <v>17</v>
      </c>
      <c r="B11" s="90">
        <v>363</v>
      </c>
      <c r="C11" s="91"/>
      <c r="D11" s="92"/>
      <c r="E11" s="86" t="s">
        <v>18</v>
      </c>
      <c r="F11" s="86"/>
      <c r="G11" s="86"/>
      <c r="H11" s="87" t="s">
        <v>100</v>
      </c>
      <c r="I11" s="87"/>
      <c r="J11" s="87"/>
    </row>
    <row r="12" spans="1:10" ht="15" customHeight="1" x14ac:dyDescent="0.25">
      <c r="A12" s="9" t="s">
        <v>19</v>
      </c>
      <c r="B12" s="87" t="s">
        <v>101</v>
      </c>
      <c r="C12" s="87"/>
      <c r="D12" s="87"/>
      <c r="E12" s="86" t="s">
        <v>20</v>
      </c>
      <c r="F12" s="86"/>
      <c r="G12" s="86"/>
      <c r="H12" s="87" t="s">
        <v>102</v>
      </c>
      <c r="I12" s="87"/>
      <c r="J12" s="87"/>
    </row>
    <row r="13" spans="1:10" ht="30" customHeight="1" x14ac:dyDescent="0.25">
      <c r="A13" s="10" t="s">
        <v>21</v>
      </c>
      <c r="B13" s="85">
        <v>43999</v>
      </c>
      <c r="C13" s="85"/>
      <c r="D13" s="85"/>
      <c r="E13" s="86" t="s">
        <v>22</v>
      </c>
      <c r="F13" s="86"/>
      <c r="G13" s="86"/>
      <c r="H13" s="85">
        <v>43999</v>
      </c>
      <c r="I13" s="85"/>
      <c r="J13" s="85"/>
    </row>
    <row r="14" spans="1:10" ht="15" customHeight="1" x14ac:dyDescent="0.25">
      <c r="A14" s="9" t="s">
        <v>37</v>
      </c>
      <c r="B14" s="87"/>
      <c r="C14" s="87"/>
      <c r="D14" s="87"/>
      <c r="E14" s="86" t="s">
        <v>23</v>
      </c>
      <c r="F14" s="86"/>
      <c r="G14" s="86"/>
      <c r="H14" s="85"/>
      <c r="I14" s="85"/>
      <c r="J14" s="85"/>
    </row>
    <row r="15" spans="1:10" ht="15" customHeight="1" x14ac:dyDescent="0.25">
      <c r="A15" s="9" t="s">
        <v>24</v>
      </c>
      <c r="B15" s="85">
        <v>43507</v>
      </c>
      <c r="C15" s="85"/>
      <c r="D15" s="85"/>
      <c r="E15" s="86" t="s">
        <v>25</v>
      </c>
      <c r="F15" s="86"/>
      <c r="G15" s="86"/>
      <c r="H15" s="85">
        <v>43601</v>
      </c>
      <c r="I15" s="85"/>
      <c r="J15" s="85"/>
    </row>
    <row r="16" spans="1:10" ht="15" customHeight="1" x14ac:dyDescent="0.2">
      <c r="A16" s="27" t="s">
        <v>1</v>
      </c>
      <c r="B16" s="88">
        <v>1</v>
      </c>
      <c r="C16" s="88"/>
      <c r="D16" s="88"/>
      <c r="E16" s="86" t="s">
        <v>26</v>
      </c>
      <c r="F16" s="86"/>
      <c r="G16" s="86"/>
      <c r="H16" s="87" t="s">
        <v>103</v>
      </c>
      <c r="I16" s="87"/>
      <c r="J16" s="87"/>
    </row>
    <row r="17" spans="1:10" ht="15" x14ac:dyDescent="0.25">
      <c r="A17" s="26" t="s">
        <v>38</v>
      </c>
      <c r="B17" s="84" t="s">
        <v>3</v>
      </c>
      <c r="C17" s="84"/>
      <c r="D17" s="84"/>
      <c r="E17" s="84"/>
      <c r="F17" s="84"/>
      <c r="G17" s="84"/>
      <c r="H17" s="11"/>
      <c r="I17" s="12"/>
      <c r="J17" s="12"/>
    </row>
    <row r="18" spans="1:10" x14ac:dyDescent="0.2">
      <c r="A18" s="76"/>
      <c r="B18" s="77"/>
      <c r="C18" s="77"/>
      <c r="D18" s="77"/>
      <c r="E18" s="77"/>
      <c r="F18" s="77"/>
      <c r="G18" s="77"/>
      <c r="H18" s="11"/>
      <c r="I18" s="12"/>
      <c r="J18" s="12"/>
    </row>
    <row r="19" spans="1:10" x14ac:dyDescent="0.2">
      <c r="A19" s="76"/>
      <c r="B19" s="77"/>
      <c r="C19" s="77"/>
      <c r="D19" s="77"/>
      <c r="E19" s="77"/>
      <c r="F19" s="77"/>
      <c r="G19" s="77"/>
      <c r="H19" s="11"/>
      <c r="I19" s="12"/>
      <c r="J19" s="12"/>
    </row>
    <row r="20" spans="1:10" x14ac:dyDescent="0.2">
      <c r="A20" s="76"/>
      <c r="B20" s="77"/>
      <c r="C20" s="77"/>
      <c r="D20" s="77"/>
      <c r="E20" s="77"/>
      <c r="F20" s="77"/>
      <c r="G20" s="77"/>
      <c r="H20" s="11"/>
      <c r="I20" s="12"/>
      <c r="J20" s="12"/>
    </row>
    <row r="21" spans="1:10" ht="79.5" customHeight="1" x14ac:dyDescent="0.2">
      <c r="A21" s="78" t="s">
        <v>27</v>
      </c>
      <c r="B21" s="79"/>
      <c r="C21" s="79"/>
      <c r="D21" s="79"/>
      <c r="E21" s="79"/>
      <c r="F21" s="79"/>
      <c r="G21" s="80"/>
      <c r="H21" s="12"/>
      <c r="I21" s="12"/>
      <c r="J21" s="12"/>
    </row>
    <row r="22" spans="1:10" ht="15" customHeight="1" x14ac:dyDescent="0.25">
      <c r="A22" s="13" t="s">
        <v>28</v>
      </c>
      <c r="B22" s="14">
        <f>'Criterios de Cumplimiento'!C19</f>
        <v>1</v>
      </c>
      <c r="C22" s="15"/>
      <c r="D22" s="15"/>
      <c r="F22" s="81"/>
      <c r="G22" s="81"/>
      <c r="H22" s="81"/>
      <c r="I22" s="83"/>
      <c r="J22" s="83"/>
    </row>
    <row r="23" spans="1:10" ht="15" x14ac:dyDescent="0.25">
      <c r="A23" s="16" t="s">
        <v>48</v>
      </c>
      <c r="B23" s="17">
        <f>Lista_Verificación!L56</f>
        <v>28</v>
      </c>
      <c r="C23" s="18" t="s">
        <v>29</v>
      </c>
      <c r="D23" s="17">
        <f>Lista_Verificación!J56</f>
        <v>28</v>
      </c>
      <c r="E23" s="25">
        <f>IFERROR(Lista_Verificación!I56,"-")</f>
        <v>1</v>
      </c>
      <c r="F23" s="81"/>
      <c r="G23" s="81"/>
      <c r="H23" s="81"/>
      <c r="I23" s="83"/>
      <c r="J23" s="83"/>
    </row>
    <row r="24" spans="1:10" ht="20.25" customHeight="1" x14ac:dyDescent="0.2">
      <c r="A24" s="82" t="s">
        <v>30</v>
      </c>
      <c r="B24" s="82"/>
      <c r="C24" s="82"/>
      <c r="D24" s="82"/>
      <c r="E24" s="82"/>
      <c r="F24" s="82"/>
      <c r="G24" s="82"/>
      <c r="H24" s="82"/>
      <c r="I24" s="82"/>
      <c r="J24" s="82"/>
    </row>
    <row r="25" spans="1:10" ht="30" customHeight="1" x14ac:dyDescent="0.2">
      <c r="A25" s="68"/>
      <c r="B25" s="68"/>
      <c r="C25" s="68"/>
      <c r="D25" s="68"/>
      <c r="E25" s="68"/>
      <c r="F25" s="68"/>
      <c r="G25" s="68"/>
      <c r="H25" s="68"/>
      <c r="I25" s="68"/>
      <c r="J25" s="68"/>
    </row>
    <row r="26" spans="1:10" ht="33" customHeight="1" x14ac:dyDescent="0.2">
      <c r="A26" s="68"/>
      <c r="B26" s="68"/>
      <c r="C26" s="68"/>
      <c r="D26" s="68"/>
      <c r="E26" s="68"/>
      <c r="F26" s="68"/>
      <c r="G26" s="68"/>
      <c r="H26" s="68"/>
      <c r="I26" s="68"/>
      <c r="J26" s="68"/>
    </row>
    <row r="27" spans="1:10" ht="30" customHeight="1" x14ac:dyDescent="0.2">
      <c r="A27" s="68"/>
      <c r="B27" s="68"/>
      <c r="C27" s="68"/>
      <c r="D27" s="68"/>
      <c r="E27" s="68"/>
      <c r="F27" s="68"/>
      <c r="G27" s="68"/>
      <c r="H27" s="68"/>
      <c r="I27" s="68"/>
      <c r="J27" s="68"/>
    </row>
    <row r="28" spans="1:10" ht="32.25" customHeight="1" x14ac:dyDescent="0.2">
      <c r="A28" s="68"/>
      <c r="B28" s="68"/>
      <c r="C28" s="68"/>
      <c r="D28" s="68"/>
      <c r="E28" s="68"/>
      <c r="F28" s="68"/>
      <c r="G28" s="68"/>
      <c r="H28" s="68"/>
      <c r="I28" s="68"/>
      <c r="J28" s="68"/>
    </row>
    <row r="29" spans="1:10" ht="28.5" customHeight="1" x14ac:dyDescent="0.2">
      <c r="A29" s="68"/>
      <c r="B29" s="68"/>
      <c r="C29" s="68"/>
      <c r="D29" s="68"/>
      <c r="E29" s="68"/>
      <c r="F29" s="68"/>
      <c r="G29" s="68"/>
      <c r="H29" s="68"/>
      <c r="I29" s="68"/>
      <c r="J29" s="68"/>
    </row>
    <row r="30" spans="1:10" ht="14.25" customHeight="1" x14ac:dyDescent="0.2">
      <c r="A30" s="69" t="s">
        <v>31</v>
      </c>
      <c r="B30" s="70"/>
      <c r="C30" s="70"/>
      <c r="D30" s="70"/>
      <c r="E30" s="70"/>
      <c r="F30" s="70"/>
      <c r="G30" s="70"/>
      <c r="H30" s="70"/>
      <c r="I30" s="70"/>
      <c r="J30" s="71"/>
    </row>
    <row r="31" spans="1:10" x14ac:dyDescent="0.2">
      <c r="A31" s="69"/>
      <c r="B31" s="70"/>
      <c r="C31" s="70"/>
      <c r="D31" s="70"/>
      <c r="E31" s="70"/>
      <c r="F31" s="70"/>
      <c r="G31" s="70"/>
      <c r="H31" s="70"/>
      <c r="I31" s="70"/>
      <c r="J31" s="71"/>
    </row>
    <row r="32" spans="1:10" ht="15" thickBot="1" x14ac:dyDescent="0.25">
      <c r="A32" s="72"/>
      <c r="B32" s="73"/>
      <c r="C32" s="73"/>
      <c r="D32" s="73"/>
      <c r="E32" s="73"/>
      <c r="F32" s="73"/>
      <c r="G32" s="73"/>
      <c r="H32" s="73"/>
      <c r="I32" s="73"/>
      <c r="J32" s="74"/>
    </row>
    <row r="33" spans="1:8" ht="15" thickTop="1" x14ac:dyDescent="0.2">
      <c r="A33" s="75"/>
      <c r="B33" s="67"/>
      <c r="C33" s="67"/>
      <c r="D33" s="67"/>
      <c r="E33" s="67"/>
      <c r="F33" s="67"/>
      <c r="G33" s="67"/>
      <c r="H33" s="67"/>
    </row>
    <row r="34" spans="1:8" x14ac:dyDescent="0.2">
      <c r="A34" s="75"/>
      <c r="B34" s="67"/>
      <c r="C34" s="67"/>
      <c r="D34" s="67"/>
      <c r="E34" s="67"/>
      <c r="F34" s="67"/>
      <c r="G34" s="67"/>
      <c r="H34" s="67"/>
    </row>
    <row r="35" spans="1:8" x14ac:dyDescent="0.2">
      <c r="A35" s="51"/>
      <c r="B35" s="67"/>
      <c r="C35" s="67"/>
      <c r="D35" s="67"/>
      <c r="E35" s="67"/>
      <c r="F35" s="67"/>
      <c r="G35" s="67"/>
      <c r="H35" s="67"/>
    </row>
    <row r="36" spans="1:8" x14ac:dyDescent="0.2">
      <c r="A36" s="51"/>
      <c r="B36" s="67"/>
      <c r="C36" s="67"/>
      <c r="D36" s="67"/>
      <c r="E36" s="67"/>
      <c r="F36" s="67"/>
      <c r="G36" s="67"/>
      <c r="H36" s="67"/>
    </row>
    <row r="37" spans="1:8" x14ac:dyDescent="0.2">
      <c r="A37" s="51"/>
      <c r="B37" s="67"/>
      <c r="C37" s="67"/>
      <c r="D37" s="67"/>
      <c r="E37" s="67"/>
      <c r="F37" s="67"/>
      <c r="G37" s="67"/>
      <c r="H37" s="67"/>
    </row>
    <row r="38" spans="1:8" x14ac:dyDescent="0.2">
      <c r="A38" s="51"/>
      <c r="B38" s="67"/>
      <c r="C38" s="67"/>
      <c r="D38" s="67"/>
      <c r="E38" s="67"/>
      <c r="F38" s="67"/>
      <c r="G38" s="67"/>
      <c r="H38" s="67"/>
    </row>
    <row r="39" spans="1:8" x14ac:dyDescent="0.2">
      <c r="A39" s="51"/>
      <c r="B39" s="67"/>
      <c r="C39" s="67"/>
      <c r="D39" s="67"/>
      <c r="E39" s="67"/>
      <c r="F39" s="67"/>
      <c r="G39" s="67"/>
      <c r="H39" s="67"/>
    </row>
  </sheetData>
  <mergeCells count="37">
    <mergeCell ref="B12:D12"/>
    <mergeCell ref="E12:G12"/>
    <mergeCell ref="H12:J12"/>
    <mergeCell ref="A9:J9"/>
    <mergeCell ref="B10:J10"/>
    <mergeCell ref="B11:D11"/>
    <mergeCell ref="E11:G11"/>
    <mergeCell ref="H11:J11"/>
    <mergeCell ref="B17:G17"/>
    <mergeCell ref="B13:D13"/>
    <mergeCell ref="E13:G13"/>
    <mergeCell ref="H13:J13"/>
    <mergeCell ref="B14:D14"/>
    <mergeCell ref="E14:G14"/>
    <mergeCell ref="H14:J14"/>
    <mergeCell ref="B15:D15"/>
    <mergeCell ref="E15:G15"/>
    <mergeCell ref="H15:J15"/>
    <mergeCell ref="B16:D16"/>
    <mergeCell ref="E16:G16"/>
    <mergeCell ref="H16:J16"/>
    <mergeCell ref="A18:A20"/>
    <mergeCell ref="B18:G20"/>
    <mergeCell ref="A21:G21"/>
    <mergeCell ref="F22:H23"/>
    <mergeCell ref="A24:J24"/>
    <mergeCell ref="I22:J23"/>
    <mergeCell ref="A25:J29"/>
    <mergeCell ref="A30:J32"/>
    <mergeCell ref="A33:A34"/>
    <mergeCell ref="B33:H33"/>
    <mergeCell ref="B34:H34"/>
    <mergeCell ref="B35:H35"/>
    <mergeCell ref="B36:H36"/>
    <mergeCell ref="B37:H37"/>
    <mergeCell ref="B38:H38"/>
    <mergeCell ref="B39:H39"/>
  </mergeCells>
  <conditionalFormatting sqref="E23">
    <cfRule type="cellIs" dxfId="46" priority="4" operator="greaterThanOrEqual">
      <formula>90%</formula>
    </cfRule>
    <cfRule type="cellIs" dxfId="45" priority="5" operator="greaterThanOrEqual">
      <formula>80%</formula>
    </cfRule>
    <cfRule type="cellIs" dxfId="44" priority="6" operator="lessThan">
      <formula>80%</formula>
    </cfRule>
  </conditionalFormatting>
  <conditionalFormatting sqref="B22">
    <cfRule type="cellIs" dxfId="43" priority="1" operator="greaterThanOrEqual">
      <formula>0.9</formula>
    </cfRule>
    <cfRule type="cellIs" dxfId="42" priority="2" operator="greaterThanOrEqual">
      <formula>0.8</formula>
    </cfRule>
    <cfRule type="cellIs" dxfId="41" priority="3" operator="lessThan">
      <formula>0.8</formula>
    </cfRule>
  </conditionalFormatting>
  <dataValidations count="1">
    <dataValidation type="list" allowBlank="1" showInputMessage="1" showErrorMessage="1" sqref="H16:J16" xr:uid="{00000000-0002-0000-0000-000000000000}">
      <formula1>"Administración de Proyecto,Análisis,Diseño,Desarrollo,Pruebas,Acompañamiento a la Implementación"</formula1>
    </dataValidation>
  </dataValidations>
  <pageMargins left="0.70866141732283472" right="0.70866141732283472" top="0.74803149606299213" bottom="0.74803149606299213" header="0.31496062992125984" footer="0.31496062992125984"/>
  <pageSetup scale="5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7:L22"/>
  <sheetViews>
    <sheetView showGridLines="0" showRowColHeaders="0" zoomScaleNormal="100" workbookViewId="0">
      <selection activeCell="A12" sqref="A12:H12"/>
    </sheetView>
  </sheetViews>
  <sheetFormatPr baseColWidth="10" defaultRowHeight="14.25" x14ac:dyDescent="0.2"/>
  <cols>
    <col min="1" max="8" width="11.42578125" style="6"/>
    <col min="9" max="9" width="1.7109375" style="6" customWidth="1"/>
    <col min="10" max="16384" width="11.42578125" style="6"/>
  </cols>
  <sheetData>
    <row r="7" spans="1:11" ht="23.25" x14ac:dyDescent="0.2">
      <c r="A7" s="94" t="s">
        <v>55</v>
      </c>
      <c r="B7" s="95"/>
      <c r="C7" s="95"/>
      <c r="D7" s="95"/>
      <c r="E7" s="95"/>
      <c r="F7" s="95"/>
      <c r="G7" s="95"/>
      <c r="H7" s="95"/>
      <c r="I7" s="95"/>
      <c r="J7" s="95"/>
      <c r="K7" s="95"/>
    </row>
    <row r="8" spans="1:11" ht="44.25" customHeight="1" x14ac:dyDescent="0.2">
      <c r="A8" s="94" t="str">
        <f>Carátula!A7</f>
        <v>Evidencia Uso de herramienta de Estimación</v>
      </c>
      <c r="B8" s="95"/>
      <c r="C8" s="95"/>
      <c r="D8" s="95"/>
      <c r="E8" s="95"/>
      <c r="F8" s="95"/>
      <c r="G8" s="95"/>
      <c r="H8" s="95"/>
      <c r="I8" s="95"/>
      <c r="J8" s="95"/>
      <c r="K8" s="95"/>
    </row>
    <row r="10" spans="1:11" ht="23.25" x14ac:dyDescent="0.35">
      <c r="A10" s="96" t="s">
        <v>0</v>
      </c>
      <c r="B10" s="96"/>
      <c r="C10" s="96"/>
      <c r="D10" s="96"/>
      <c r="E10" s="96"/>
      <c r="F10" s="96"/>
      <c r="G10" s="96"/>
      <c r="H10" s="96"/>
      <c r="I10" s="96"/>
    </row>
    <row r="12" spans="1:11" ht="20.25" x14ac:dyDescent="0.2">
      <c r="A12" s="97" t="s">
        <v>32</v>
      </c>
      <c r="B12" s="97"/>
      <c r="C12" s="97"/>
      <c r="D12" s="97"/>
      <c r="E12" s="97"/>
      <c r="F12" s="97"/>
      <c r="G12" s="97"/>
      <c r="H12" s="97"/>
    </row>
    <row r="13" spans="1:11" ht="36" customHeight="1" x14ac:dyDescent="0.2">
      <c r="A13" s="93" t="s">
        <v>41</v>
      </c>
      <c r="B13" s="93"/>
      <c r="C13" s="93"/>
      <c r="D13" s="93"/>
      <c r="E13" s="93"/>
      <c r="F13" s="93"/>
      <c r="G13" s="93"/>
      <c r="H13" s="93"/>
    </row>
    <row r="14" spans="1:11" ht="36" customHeight="1" x14ac:dyDescent="0.2">
      <c r="A14" s="93" t="s">
        <v>56</v>
      </c>
      <c r="B14" s="93"/>
      <c r="C14" s="93"/>
      <c r="D14" s="93"/>
      <c r="E14" s="93"/>
      <c r="F14" s="93"/>
      <c r="G14" s="93"/>
      <c r="H14" s="93"/>
    </row>
    <row r="15" spans="1:11" ht="36" customHeight="1" x14ac:dyDescent="0.2">
      <c r="A15" s="93" t="s">
        <v>52</v>
      </c>
      <c r="B15" s="93"/>
      <c r="C15" s="93"/>
      <c r="D15" s="93"/>
      <c r="E15" s="93"/>
      <c r="F15" s="93"/>
      <c r="G15" s="93"/>
      <c r="H15" s="93"/>
    </row>
    <row r="17" spans="1:12" ht="20.25" x14ac:dyDescent="0.3">
      <c r="A17" s="97" t="s">
        <v>14</v>
      </c>
      <c r="B17" s="97"/>
      <c r="C17" s="97"/>
      <c r="D17" s="97"/>
      <c r="E17" s="97"/>
      <c r="F17" s="97"/>
      <c r="G17" s="97"/>
      <c r="H17" s="97"/>
      <c r="I17" s="19"/>
      <c r="J17" s="19"/>
      <c r="K17" s="19"/>
      <c r="L17" s="19"/>
    </row>
    <row r="18" spans="1:12" ht="30" customHeight="1" x14ac:dyDescent="0.2">
      <c r="A18" s="93" t="s">
        <v>50</v>
      </c>
      <c r="B18" s="93"/>
      <c r="C18" s="93"/>
      <c r="D18" s="93"/>
      <c r="E18" s="93"/>
      <c r="F18" s="93"/>
      <c r="G18" s="93"/>
      <c r="H18" s="93"/>
    </row>
    <row r="19" spans="1:12" ht="16.5" customHeight="1" x14ac:dyDescent="0.2">
      <c r="A19" s="93" t="s">
        <v>53</v>
      </c>
      <c r="B19" s="93"/>
      <c r="C19" s="93"/>
      <c r="D19" s="93"/>
      <c r="E19" s="93"/>
      <c r="F19" s="93"/>
      <c r="G19" s="93"/>
      <c r="H19" s="93"/>
    </row>
    <row r="20" spans="1:12" ht="32.25" customHeight="1" x14ac:dyDescent="0.2">
      <c r="A20" s="93" t="s">
        <v>49</v>
      </c>
      <c r="B20" s="93"/>
      <c r="C20" s="93"/>
      <c r="D20" s="93"/>
      <c r="E20" s="93"/>
      <c r="F20" s="93"/>
      <c r="G20" s="93"/>
      <c r="H20" s="93"/>
    </row>
    <row r="21" spans="1:12" ht="63.75" customHeight="1" x14ac:dyDescent="0.2">
      <c r="A21" s="93" t="s">
        <v>54</v>
      </c>
      <c r="B21" s="93"/>
      <c r="C21" s="93"/>
      <c r="D21" s="93"/>
      <c r="E21" s="93"/>
      <c r="F21" s="93"/>
      <c r="G21" s="93"/>
      <c r="H21" s="93"/>
    </row>
    <row r="22" spans="1:12" ht="50.25" customHeight="1" x14ac:dyDescent="0.2">
      <c r="A22" s="93" t="s">
        <v>43</v>
      </c>
      <c r="B22" s="93"/>
      <c r="C22" s="93"/>
      <c r="D22" s="93"/>
      <c r="E22" s="93"/>
      <c r="F22" s="93"/>
      <c r="G22" s="93"/>
      <c r="H22" s="93"/>
    </row>
  </sheetData>
  <sheetProtection selectLockedCells="1" selectUnlockedCells="1"/>
  <mergeCells count="13">
    <mergeCell ref="A22:H22"/>
    <mergeCell ref="A21:H21"/>
    <mergeCell ref="A7:K7"/>
    <mergeCell ref="A8:K8"/>
    <mergeCell ref="A10:I10"/>
    <mergeCell ref="A12:H12"/>
    <mergeCell ref="A13:H13"/>
    <mergeCell ref="A14:H14"/>
    <mergeCell ref="A15:H15"/>
    <mergeCell ref="A17:H17"/>
    <mergeCell ref="A18:H18"/>
    <mergeCell ref="A19:H19"/>
    <mergeCell ref="A20:H20"/>
  </mergeCells>
  <pageMargins left="0.70866141732283472" right="0.70866141732283472" top="0.74803149606299213" bottom="0.74803149606299213" header="0.31496062992125984" footer="0.31496062992125984"/>
  <pageSetup scale="7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6:O19"/>
  <sheetViews>
    <sheetView showGridLines="0" showRowColHeaders="0" zoomScaleNormal="100" workbookViewId="0">
      <selection activeCell="A7" sqref="A7:I7"/>
    </sheetView>
  </sheetViews>
  <sheetFormatPr baseColWidth="10" defaultRowHeight="14.25" x14ac:dyDescent="0.2"/>
  <cols>
    <col min="1" max="1" width="14.42578125" style="59" customWidth="1"/>
    <col min="2" max="2" width="16.85546875" style="59" customWidth="1"/>
    <col min="3" max="3" width="15.5703125" style="59" customWidth="1"/>
    <col min="4" max="4" width="16.42578125" style="59" customWidth="1"/>
    <col min="5" max="5" width="17" style="59" customWidth="1"/>
    <col min="6" max="6" width="30.42578125" style="59" customWidth="1"/>
    <col min="7" max="7" width="24.85546875" style="59" customWidth="1"/>
    <col min="8" max="8" width="30.28515625" style="59" customWidth="1"/>
    <col min="9" max="9" width="11.42578125" style="59" customWidth="1"/>
    <col min="10" max="10" width="5.42578125" style="59" hidden="1" customWidth="1"/>
    <col min="11" max="11" width="5.140625" style="59" hidden="1" customWidth="1"/>
    <col min="12" max="12" width="4.28515625" style="59" hidden="1" customWidth="1"/>
    <col min="13" max="14" width="2.140625" style="59" hidden="1" customWidth="1"/>
    <col min="15" max="15" width="5.85546875" style="59" hidden="1" customWidth="1"/>
    <col min="16" max="16384" width="11.42578125" style="59"/>
  </cols>
  <sheetData>
    <row r="6" spans="1:14" ht="9" customHeight="1" x14ac:dyDescent="0.2"/>
    <row r="7" spans="1:14" ht="20.25" x14ac:dyDescent="0.3">
      <c r="A7" s="97" t="s">
        <v>12</v>
      </c>
      <c r="B7" s="97"/>
      <c r="C7" s="97"/>
      <c r="D7" s="97"/>
      <c r="E7" s="97"/>
      <c r="F7" s="97"/>
      <c r="G7" s="97"/>
      <c r="H7" s="97"/>
      <c r="I7" s="97"/>
      <c r="J7" s="60"/>
      <c r="K7" s="60"/>
      <c r="L7" s="60"/>
    </row>
    <row r="8" spans="1:14" ht="15" customHeight="1" x14ac:dyDescent="0.2">
      <c r="A8" s="93" t="s">
        <v>33</v>
      </c>
      <c r="B8" s="93"/>
      <c r="C8" s="93"/>
      <c r="D8" s="93"/>
      <c r="E8" s="93"/>
      <c r="F8" s="93"/>
      <c r="G8" s="93"/>
      <c r="H8" s="93"/>
      <c r="I8" s="93"/>
    </row>
    <row r="9" spans="1:14" ht="9.75" customHeight="1" x14ac:dyDescent="0.2">
      <c r="A9" s="93"/>
      <c r="B9" s="93"/>
      <c r="C9" s="93"/>
      <c r="D9" s="93"/>
      <c r="E9" s="93"/>
      <c r="F9" s="93"/>
      <c r="G9" s="93"/>
      <c r="H9" s="93"/>
      <c r="I9" s="93"/>
      <c r="J9" s="65"/>
    </row>
    <row r="10" spans="1:14" ht="18.75" customHeight="1" x14ac:dyDescent="0.2">
      <c r="A10" s="64" t="s">
        <v>4</v>
      </c>
      <c r="B10" s="101" t="s">
        <v>34</v>
      </c>
      <c r="C10" s="101"/>
      <c r="D10" s="101"/>
      <c r="E10" s="101"/>
      <c r="F10" s="64" t="s">
        <v>6</v>
      </c>
      <c r="G10" s="102" t="s">
        <v>7</v>
      </c>
      <c r="H10" s="103"/>
      <c r="I10" s="104"/>
      <c r="J10" s="61"/>
    </row>
    <row r="11" spans="1:14" ht="44.25" customHeight="1" x14ac:dyDescent="0.2">
      <c r="A11" s="66">
        <v>1</v>
      </c>
      <c r="B11" s="89" t="s">
        <v>61</v>
      </c>
      <c r="C11" s="98"/>
      <c r="D11" s="98"/>
      <c r="E11" s="98"/>
      <c r="F11" s="62"/>
      <c r="G11" s="68"/>
      <c r="H11" s="68"/>
      <c r="I11" s="68"/>
      <c r="J11" s="65"/>
      <c r="M11" s="56">
        <v>1</v>
      </c>
      <c r="N11" s="56">
        <f>IF(M11=1,1,IF(M11=2,0,""))</f>
        <v>1</v>
      </c>
    </row>
    <row r="12" spans="1:14" ht="44.25" customHeight="1" x14ac:dyDescent="0.2">
      <c r="A12" s="66">
        <v>2</v>
      </c>
      <c r="B12" s="89" t="s">
        <v>60</v>
      </c>
      <c r="C12" s="89"/>
      <c r="D12" s="89"/>
      <c r="E12" s="89"/>
      <c r="F12" s="62"/>
      <c r="G12" s="68"/>
      <c r="H12" s="68"/>
      <c r="I12" s="68"/>
      <c r="M12" s="56">
        <v>1</v>
      </c>
      <c r="N12" s="56">
        <f t="shared" ref="N12:N16" si="0">IF(M12=1,1,IF(M12=2,0,""))</f>
        <v>1</v>
      </c>
    </row>
    <row r="13" spans="1:14" ht="44.25" customHeight="1" x14ac:dyDescent="0.2">
      <c r="A13" s="66">
        <v>3</v>
      </c>
      <c r="B13" s="89" t="s">
        <v>59</v>
      </c>
      <c r="C13" s="89"/>
      <c r="D13" s="89"/>
      <c r="E13" s="89"/>
      <c r="F13" s="62"/>
      <c r="G13" s="68"/>
      <c r="H13" s="68"/>
      <c r="I13" s="68"/>
      <c r="M13" s="56">
        <v>1</v>
      </c>
      <c r="N13" s="56">
        <f t="shared" si="0"/>
        <v>1</v>
      </c>
    </row>
    <row r="14" spans="1:14" ht="44.25" customHeight="1" x14ac:dyDescent="0.2">
      <c r="A14" s="66">
        <v>4</v>
      </c>
      <c r="B14" s="89" t="s">
        <v>58</v>
      </c>
      <c r="C14" s="89"/>
      <c r="D14" s="89"/>
      <c r="E14" s="89"/>
      <c r="F14" s="62"/>
      <c r="G14" s="68"/>
      <c r="H14" s="68"/>
      <c r="I14" s="68"/>
      <c r="M14" s="56">
        <v>3</v>
      </c>
      <c r="N14" s="56" t="str">
        <f t="shared" si="0"/>
        <v/>
      </c>
    </row>
    <row r="15" spans="1:14" ht="44.25" customHeight="1" x14ac:dyDescent="0.2">
      <c r="A15" s="66">
        <v>5</v>
      </c>
      <c r="B15" s="98" t="s">
        <v>62</v>
      </c>
      <c r="C15" s="98"/>
      <c r="D15" s="98"/>
      <c r="E15" s="98"/>
      <c r="F15" s="62"/>
      <c r="G15" s="68"/>
      <c r="H15" s="68"/>
      <c r="I15" s="68"/>
      <c r="M15" s="56">
        <v>3</v>
      </c>
      <c r="N15" s="56" t="str">
        <f t="shared" si="0"/>
        <v/>
      </c>
    </row>
    <row r="16" spans="1:14" ht="44.25" customHeight="1" x14ac:dyDescent="0.2">
      <c r="A16" s="66">
        <v>6</v>
      </c>
      <c r="B16" s="98" t="s">
        <v>63</v>
      </c>
      <c r="C16" s="98"/>
      <c r="D16" s="98"/>
      <c r="E16" s="98"/>
      <c r="F16" s="62"/>
      <c r="G16" s="68"/>
      <c r="H16" s="68"/>
      <c r="I16" s="68"/>
      <c r="M16" s="56">
        <v>1</v>
      </c>
      <c r="N16" s="56">
        <f t="shared" si="0"/>
        <v>1</v>
      </c>
    </row>
    <row r="17" spans="1:14" ht="44.25" customHeight="1" x14ac:dyDescent="0.2">
      <c r="A17" s="66">
        <v>7</v>
      </c>
      <c r="B17" s="98" t="s">
        <v>64</v>
      </c>
      <c r="C17" s="98"/>
      <c r="D17" s="98"/>
      <c r="E17" s="98"/>
      <c r="F17" s="62"/>
      <c r="G17" s="68"/>
      <c r="H17" s="68"/>
      <c r="I17" s="68"/>
      <c r="M17" s="56">
        <v>1</v>
      </c>
      <c r="N17" s="56">
        <f t="shared" ref="N17" si="1">IF(M17=1,1,IF(M17=2,0,""))</f>
        <v>1</v>
      </c>
    </row>
    <row r="18" spans="1:14" ht="16.5" customHeight="1" x14ac:dyDescent="0.2">
      <c r="M18" s="56"/>
      <c r="N18" s="56"/>
    </row>
    <row r="19" spans="1:14" ht="27.75" customHeight="1" x14ac:dyDescent="0.2">
      <c r="A19" s="99" t="s">
        <v>35</v>
      </c>
      <c r="B19" s="100"/>
      <c r="C19" s="57">
        <f>IFERROR(SUM($N$11:$N$17)/(COUNT($N$11:$N$17)),"-")</f>
        <v>1</v>
      </c>
    </row>
  </sheetData>
  <sheetProtection sheet="1" scenarios="1"/>
  <mergeCells count="19">
    <mergeCell ref="B12:E12"/>
    <mergeCell ref="G12:I12"/>
    <mergeCell ref="B13:E13"/>
    <mergeCell ref="G13:I13"/>
    <mergeCell ref="B14:E14"/>
    <mergeCell ref="G14:I14"/>
    <mergeCell ref="A7:I7"/>
    <mergeCell ref="A8:I9"/>
    <mergeCell ref="B10:E10"/>
    <mergeCell ref="G10:I10"/>
    <mergeCell ref="B11:E11"/>
    <mergeCell ref="G11:I11"/>
    <mergeCell ref="G15:I15"/>
    <mergeCell ref="B16:E16"/>
    <mergeCell ref="G16:I16"/>
    <mergeCell ref="A19:B19"/>
    <mergeCell ref="B17:E17"/>
    <mergeCell ref="G17:I17"/>
    <mergeCell ref="B15:E15"/>
  </mergeCells>
  <conditionalFormatting sqref="C19">
    <cfRule type="cellIs" dxfId="40" priority="1" operator="greaterThanOrEqual">
      <formula>0.9</formula>
    </cfRule>
    <cfRule type="cellIs" dxfId="39" priority="2" operator="greaterThanOrEqual">
      <formula>0.8</formula>
    </cfRule>
    <cfRule type="cellIs" dxfId="38" priority="3" operator="lessThan">
      <formula>0.8</formula>
    </cfRule>
  </conditionalFormatting>
  <pageMargins left="0.70866141732283472" right="0.70866141732283472" top="0.74803149606299213" bottom="0.74803149606299213" header="0.31496062992125984" footer="0.31496062992125984"/>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Group Box 1">
              <controlPr defaultSize="0" autoFill="0" autoPict="0">
                <anchor moveWithCells="1">
                  <from>
                    <xdr:col>5</xdr:col>
                    <xdr:colOff>47625</xdr:colOff>
                    <xdr:row>10</xdr:row>
                    <xdr:rowOff>85725</xdr:rowOff>
                  </from>
                  <to>
                    <xdr:col>5</xdr:col>
                    <xdr:colOff>1981200</xdr:colOff>
                    <xdr:row>10</xdr:row>
                    <xdr:rowOff>504825</xdr:rowOff>
                  </to>
                </anchor>
              </controlPr>
            </control>
          </mc:Choice>
        </mc:AlternateContent>
        <mc:AlternateContent xmlns:mc="http://schemas.openxmlformats.org/markup-compatibility/2006">
          <mc:Choice Requires="x14">
            <control shapeId="6146" r:id="rId5" name="Option Button 2">
              <controlPr defaultSize="0" autoFill="0" autoLine="0" autoPict="0" altText="">
                <anchor>
                  <from>
                    <xdr:col>5</xdr:col>
                    <xdr:colOff>171450</xdr:colOff>
                    <xdr:row>10</xdr:row>
                    <xdr:rowOff>152400</xdr:rowOff>
                  </from>
                  <to>
                    <xdr:col>5</xdr:col>
                    <xdr:colOff>476250</xdr:colOff>
                    <xdr:row>10</xdr:row>
                    <xdr:rowOff>400050</xdr:rowOff>
                  </to>
                </anchor>
              </controlPr>
            </control>
          </mc:Choice>
        </mc:AlternateContent>
        <mc:AlternateContent xmlns:mc="http://schemas.openxmlformats.org/markup-compatibility/2006">
          <mc:Choice Requires="x14">
            <control shapeId="6147" r:id="rId6" name="Option Button 3">
              <controlPr defaultSize="0" autoFill="0" autoLine="0" autoPict="0" altText="">
                <anchor>
                  <from>
                    <xdr:col>5</xdr:col>
                    <xdr:colOff>647700</xdr:colOff>
                    <xdr:row>10</xdr:row>
                    <xdr:rowOff>171450</xdr:rowOff>
                  </from>
                  <to>
                    <xdr:col>5</xdr:col>
                    <xdr:colOff>952500</xdr:colOff>
                    <xdr:row>10</xdr:row>
                    <xdr:rowOff>390525</xdr:rowOff>
                  </to>
                </anchor>
              </controlPr>
            </control>
          </mc:Choice>
        </mc:AlternateContent>
        <mc:AlternateContent xmlns:mc="http://schemas.openxmlformats.org/markup-compatibility/2006">
          <mc:Choice Requires="x14">
            <control shapeId="6153" r:id="rId7" name="Group Box 9">
              <controlPr defaultSize="0" autoFill="0" autoPict="0">
                <anchor moveWithCells="1">
                  <from>
                    <xdr:col>5</xdr:col>
                    <xdr:colOff>57150</xdr:colOff>
                    <xdr:row>12</xdr:row>
                    <xdr:rowOff>57150</xdr:rowOff>
                  </from>
                  <to>
                    <xdr:col>5</xdr:col>
                    <xdr:colOff>1981200</xdr:colOff>
                    <xdr:row>12</xdr:row>
                    <xdr:rowOff>495300</xdr:rowOff>
                  </to>
                </anchor>
              </controlPr>
            </control>
          </mc:Choice>
        </mc:AlternateContent>
        <mc:AlternateContent xmlns:mc="http://schemas.openxmlformats.org/markup-compatibility/2006">
          <mc:Choice Requires="x14">
            <control shapeId="6155" r:id="rId8" name="Option Button 11">
              <controlPr defaultSize="0" autoFill="0" autoLine="0" autoPict="0">
                <anchor>
                  <from>
                    <xdr:col>5</xdr:col>
                    <xdr:colOff>161925</xdr:colOff>
                    <xdr:row>12</xdr:row>
                    <xdr:rowOff>200025</xdr:rowOff>
                  </from>
                  <to>
                    <xdr:col>5</xdr:col>
                    <xdr:colOff>466725</xdr:colOff>
                    <xdr:row>12</xdr:row>
                    <xdr:rowOff>419100</xdr:rowOff>
                  </to>
                </anchor>
              </controlPr>
            </control>
          </mc:Choice>
        </mc:AlternateContent>
        <mc:AlternateContent xmlns:mc="http://schemas.openxmlformats.org/markup-compatibility/2006">
          <mc:Choice Requires="x14">
            <control shapeId="6156" r:id="rId9" name="Option Button 12">
              <controlPr defaultSize="0" autoFill="0" autoLine="0" autoPict="0">
                <anchor>
                  <from>
                    <xdr:col>5</xdr:col>
                    <xdr:colOff>161925</xdr:colOff>
                    <xdr:row>13</xdr:row>
                    <xdr:rowOff>180975</xdr:rowOff>
                  </from>
                  <to>
                    <xdr:col>5</xdr:col>
                    <xdr:colOff>466725</xdr:colOff>
                    <xdr:row>13</xdr:row>
                    <xdr:rowOff>400050</xdr:rowOff>
                  </to>
                </anchor>
              </controlPr>
            </control>
          </mc:Choice>
        </mc:AlternateContent>
        <mc:AlternateContent xmlns:mc="http://schemas.openxmlformats.org/markup-compatibility/2006">
          <mc:Choice Requires="x14">
            <control shapeId="6157" r:id="rId10" name="Group Box 13">
              <controlPr defaultSize="0" autoFill="0" autoPict="0">
                <anchor moveWithCells="1">
                  <from>
                    <xdr:col>5</xdr:col>
                    <xdr:colOff>57150</xdr:colOff>
                    <xdr:row>13</xdr:row>
                    <xdr:rowOff>57150</xdr:rowOff>
                  </from>
                  <to>
                    <xdr:col>5</xdr:col>
                    <xdr:colOff>1981200</xdr:colOff>
                    <xdr:row>13</xdr:row>
                    <xdr:rowOff>495300</xdr:rowOff>
                  </to>
                </anchor>
              </controlPr>
            </control>
          </mc:Choice>
        </mc:AlternateContent>
        <mc:AlternateContent xmlns:mc="http://schemas.openxmlformats.org/markup-compatibility/2006">
          <mc:Choice Requires="x14">
            <control shapeId="6158" r:id="rId11" name="Option Button 14">
              <controlPr defaultSize="0" autoFill="0" autoLine="0" autoPict="0">
                <anchor moveWithCells="1">
                  <from>
                    <xdr:col>5</xdr:col>
                    <xdr:colOff>657225</xdr:colOff>
                    <xdr:row>13</xdr:row>
                    <xdr:rowOff>171450</xdr:rowOff>
                  </from>
                  <to>
                    <xdr:col>5</xdr:col>
                    <xdr:colOff>962025</xdr:colOff>
                    <xdr:row>13</xdr:row>
                    <xdr:rowOff>390525</xdr:rowOff>
                  </to>
                </anchor>
              </controlPr>
            </control>
          </mc:Choice>
        </mc:AlternateContent>
        <mc:AlternateContent xmlns:mc="http://schemas.openxmlformats.org/markup-compatibility/2006">
          <mc:Choice Requires="x14">
            <control shapeId="6159" r:id="rId12" name="Option Button 15">
              <controlPr defaultSize="0" autoFill="0" autoLine="0" autoPict="0">
                <anchor>
                  <from>
                    <xdr:col>5</xdr:col>
                    <xdr:colOff>161925</xdr:colOff>
                    <xdr:row>14</xdr:row>
                    <xdr:rowOff>180975</xdr:rowOff>
                  </from>
                  <to>
                    <xdr:col>5</xdr:col>
                    <xdr:colOff>466725</xdr:colOff>
                    <xdr:row>14</xdr:row>
                    <xdr:rowOff>400050</xdr:rowOff>
                  </to>
                </anchor>
              </controlPr>
            </control>
          </mc:Choice>
        </mc:AlternateContent>
        <mc:AlternateContent xmlns:mc="http://schemas.openxmlformats.org/markup-compatibility/2006">
          <mc:Choice Requires="x14">
            <control shapeId="6160" r:id="rId13" name="Group Box 16">
              <controlPr defaultSize="0" autoFill="0" autoPict="0">
                <anchor moveWithCells="1">
                  <from>
                    <xdr:col>5</xdr:col>
                    <xdr:colOff>57150</xdr:colOff>
                    <xdr:row>14</xdr:row>
                    <xdr:rowOff>57150</xdr:rowOff>
                  </from>
                  <to>
                    <xdr:col>5</xdr:col>
                    <xdr:colOff>1971675</xdr:colOff>
                    <xdr:row>14</xdr:row>
                    <xdr:rowOff>495300</xdr:rowOff>
                  </to>
                </anchor>
              </controlPr>
            </control>
          </mc:Choice>
        </mc:AlternateContent>
        <mc:AlternateContent xmlns:mc="http://schemas.openxmlformats.org/markup-compatibility/2006">
          <mc:Choice Requires="x14">
            <control shapeId="6161" r:id="rId14" name="Option Button 17">
              <controlPr defaultSize="0" autoFill="0" autoLine="0" autoPict="0">
                <anchor moveWithCells="1">
                  <from>
                    <xdr:col>5</xdr:col>
                    <xdr:colOff>657225</xdr:colOff>
                    <xdr:row>14</xdr:row>
                    <xdr:rowOff>171450</xdr:rowOff>
                  </from>
                  <to>
                    <xdr:col>5</xdr:col>
                    <xdr:colOff>962025</xdr:colOff>
                    <xdr:row>14</xdr:row>
                    <xdr:rowOff>390525</xdr:rowOff>
                  </to>
                </anchor>
              </controlPr>
            </control>
          </mc:Choice>
        </mc:AlternateContent>
        <mc:AlternateContent xmlns:mc="http://schemas.openxmlformats.org/markup-compatibility/2006">
          <mc:Choice Requires="x14">
            <control shapeId="6162" r:id="rId15" name="Group Box 18">
              <controlPr defaultSize="0" autoFill="0" autoPict="0">
                <anchor moveWithCells="1">
                  <from>
                    <xdr:col>5</xdr:col>
                    <xdr:colOff>57150</xdr:colOff>
                    <xdr:row>15</xdr:row>
                    <xdr:rowOff>57150</xdr:rowOff>
                  </from>
                  <to>
                    <xdr:col>5</xdr:col>
                    <xdr:colOff>1971675</xdr:colOff>
                    <xdr:row>15</xdr:row>
                    <xdr:rowOff>495300</xdr:rowOff>
                  </to>
                </anchor>
              </controlPr>
            </control>
          </mc:Choice>
        </mc:AlternateContent>
        <mc:AlternateContent xmlns:mc="http://schemas.openxmlformats.org/markup-compatibility/2006">
          <mc:Choice Requires="x14">
            <control shapeId="6163" r:id="rId16" name="Option Button 19">
              <controlPr defaultSize="0" autoFill="0" autoLine="0" autoPict="0">
                <anchor moveWithCells="1">
                  <from>
                    <xdr:col>5</xdr:col>
                    <xdr:colOff>190500</xdr:colOff>
                    <xdr:row>15</xdr:row>
                    <xdr:rowOff>200025</xdr:rowOff>
                  </from>
                  <to>
                    <xdr:col>5</xdr:col>
                    <xdr:colOff>495300</xdr:colOff>
                    <xdr:row>15</xdr:row>
                    <xdr:rowOff>419100</xdr:rowOff>
                  </to>
                </anchor>
              </controlPr>
            </control>
          </mc:Choice>
        </mc:AlternateContent>
        <mc:AlternateContent xmlns:mc="http://schemas.openxmlformats.org/markup-compatibility/2006">
          <mc:Choice Requires="x14">
            <control shapeId="6168" r:id="rId17" name="Option Button 24">
              <controlPr defaultSize="0" autoFill="0" autoLine="0" autoPict="0">
                <anchor>
                  <from>
                    <xdr:col>5</xdr:col>
                    <xdr:colOff>714375</xdr:colOff>
                    <xdr:row>15</xdr:row>
                    <xdr:rowOff>180975</xdr:rowOff>
                  </from>
                  <to>
                    <xdr:col>5</xdr:col>
                    <xdr:colOff>1019175</xdr:colOff>
                    <xdr:row>15</xdr:row>
                    <xdr:rowOff>400050</xdr:rowOff>
                  </to>
                </anchor>
              </controlPr>
            </control>
          </mc:Choice>
        </mc:AlternateContent>
        <mc:AlternateContent xmlns:mc="http://schemas.openxmlformats.org/markup-compatibility/2006">
          <mc:Choice Requires="x14">
            <control shapeId="6172" r:id="rId18" name="Option Button 28">
              <controlPr defaultSize="0" autoFill="0" autoLine="0" autoPict="0">
                <anchor moveWithCells="1">
                  <from>
                    <xdr:col>5</xdr:col>
                    <xdr:colOff>1123950</xdr:colOff>
                    <xdr:row>10</xdr:row>
                    <xdr:rowOff>190500</xdr:rowOff>
                  </from>
                  <to>
                    <xdr:col>5</xdr:col>
                    <xdr:colOff>1828800</xdr:colOff>
                    <xdr:row>10</xdr:row>
                    <xdr:rowOff>371475</xdr:rowOff>
                  </to>
                </anchor>
              </controlPr>
            </control>
          </mc:Choice>
        </mc:AlternateContent>
        <mc:AlternateContent xmlns:mc="http://schemas.openxmlformats.org/markup-compatibility/2006">
          <mc:Choice Requires="x14">
            <control shapeId="6173" r:id="rId19" name="Group Box 29">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4" r:id="rId20" name="Group Box 30">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5" r:id="rId21" name="Option Button 31">
              <controlPr locked="0" defaultSize="0" autoFill="0" autoLine="0" autoPict="0" altText="">
                <anchor>
                  <from>
                    <xdr:col>5</xdr:col>
                    <xdr:colOff>171450</xdr:colOff>
                    <xdr:row>11</xdr:row>
                    <xdr:rowOff>152400</xdr:rowOff>
                  </from>
                  <to>
                    <xdr:col>5</xdr:col>
                    <xdr:colOff>476250</xdr:colOff>
                    <xdr:row>11</xdr:row>
                    <xdr:rowOff>400050</xdr:rowOff>
                  </to>
                </anchor>
              </controlPr>
            </control>
          </mc:Choice>
        </mc:AlternateContent>
        <mc:AlternateContent xmlns:mc="http://schemas.openxmlformats.org/markup-compatibility/2006">
          <mc:Choice Requires="x14">
            <control shapeId="6176" r:id="rId22" name="Option Button 32">
              <controlPr defaultSize="0" autoFill="0" autoLine="0" autoPict="0" altText="">
                <anchor>
                  <from>
                    <xdr:col>5</xdr:col>
                    <xdr:colOff>647700</xdr:colOff>
                    <xdr:row>11</xdr:row>
                    <xdr:rowOff>171450</xdr:rowOff>
                  </from>
                  <to>
                    <xdr:col>5</xdr:col>
                    <xdr:colOff>952500</xdr:colOff>
                    <xdr:row>11</xdr:row>
                    <xdr:rowOff>390525</xdr:rowOff>
                  </to>
                </anchor>
              </controlPr>
            </control>
          </mc:Choice>
        </mc:AlternateContent>
        <mc:AlternateContent xmlns:mc="http://schemas.openxmlformats.org/markup-compatibility/2006">
          <mc:Choice Requires="x14">
            <control shapeId="6177" r:id="rId23" name="Option Button 33">
              <controlPr defaultSize="0" autoFill="0" autoLine="0" autoPict="0">
                <anchor moveWithCells="1">
                  <from>
                    <xdr:col>5</xdr:col>
                    <xdr:colOff>1123950</xdr:colOff>
                    <xdr:row>11</xdr:row>
                    <xdr:rowOff>190500</xdr:rowOff>
                  </from>
                  <to>
                    <xdr:col>5</xdr:col>
                    <xdr:colOff>1828800</xdr:colOff>
                    <xdr:row>11</xdr:row>
                    <xdr:rowOff>371475</xdr:rowOff>
                  </to>
                </anchor>
              </controlPr>
            </control>
          </mc:Choice>
        </mc:AlternateContent>
        <mc:AlternateContent xmlns:mc="http://schemas.openxmlformats.org/markup-compatibility/2006">
          <mc:Choice Requires="x14">
            <control shapeId="6178" r:id="rId24" name="Option Button 34">
              <controlPr defaultSize="0" autoFill="0" autoLine="0" autoPict="0">
                <anchor moveWithCells="1">
                  <from>
                    <xdr:col>5</xdr:col>
                    <xdr:colOff>666750</xdr:colOff>
                    <xdr:row>12</xdr:row>
                    <xdr:rowOff>219075</xdr:rowOff>
                  </from>
                  <to>
                    <xdr:col>5</xdr:col>
                    <xdr:colOff>1133475</xdr:colOff>
                    <xdr:row>12</xdr:row>
                    <xdr:rowOff>409575</xdr:rowOff>
                  </to>
                </anchor>
              </controlPr>
            </control>
          </mc:Choice>
        </mc:AlternateContent>
        <mc:AlternateContent xmlns:mc="http://schemas.openxmlformats.org/markup-compatibility/2006">
          <mc:Choice Requires="x14">
            <control shapeId="6179" r:id="rId25" name="Option Button 35">
              <controlPr defaultSize="0" autoFill="0" autoLine="0" autoPict="0">
                <anchor moveWithCells="1">
                  <from>
                    <xdr:col>5</xdr:col>
                    <xdr:colOff>1171575</xdr:colOff>
                    <xdr:row>13</xdr:row>
                    <xdr:rowOff>180975</xdr:rowOff>
                  </from>
                  <to>
                    <xdr:col>5</xdr:col>
                    <xdr:colOff>1876425</xdr:colOff>
                    <xdr:row>13</xdr:row>
                    <xdr:rowOff>361950</xdr:rowOff>
                  </to>
                </anchor>
              </controlPr>
            </control>
          </mc:Choice>
        </mc:AlternateContent>
        <mc:AlternateContent xmlns:mc="http://schemas.openxmlformats.org/markup-compatibility/2006">
          <mc:Choice Requires="x14">
            <control shapeId="6180" r:id="rId26" name="Option Button 36">
              <controlPr defaultSize="0" autoFill="0" autoLine="0" autoPict="0">
                <anchor moveWithCells="1">
                  <from>
                    <xdr:col>5</xdr:col>
                    <xdr:colOff>1190625</xdr:colOff>
                    <xdr:row>14</xdr:row>
                    <xdr:rowOff>180975</xdr:rowOff>
                  </from>
                  <to>
                    <xdr:col>5</xdr:col>
                    <xdr:colOff>1895475</xdr:colOff>
                    <xdr:row>14</xdr:row>
                    <xdr:rowOff>361950</xdr:rowOff>
                  </to>
                </anchor>
              </controlPr>
            </control>
          </mc:Choice>
        </mc:AlternateContent>
        <mc:AlternateContent xmlns:mc="http://schemas.openxmlformats.org/markup-compatibility/2006">
          <mc:Choice Requires="x14">
            <control shapeId="6181" r:id="rId27" name="Option Button 37">
              <controlPr defaultSize="0" autoFill="0" autoLine="0" autoPict="0">
                <anchor moveWithCells="1">
                  <from>
                    <xdr:col>5</xdr:col>
                    <xdr:colOff>1209675</xdr:colOff>
                    <xdr:row>15</xdr:row>
                    <xdr:rowOff>190500</xdr:rowOff>
                  </from>
                  <to>
                    <xdr:col>5</xdr:col>
                    <xdr:colOff>1914525</xdr:colOff>
                    <xdr:row>15</xdr:row>
                    <xdr:rowOff>371475</xdr:rowOff>
                  </to>
                </anchor>
              </controlPr>
            </control>
          </mc:Choice>
        </mc:AlternateContent>
        <mc:AlternateContent xmlns:mc="http://schemas.openxmlformats.org/markup-compatibility/2006">
          <mc:Choice Requires="x14">
            <control shapeId="6185" r:id="rId28" name="Option Button 41">
              <controlPr defaultSize="0" autoFill="0" autoLine="0" autoPict="0">
                <anchor moveWithCells="1">
                  <from>
                    <xdr:col>5</xdr:col>
                    <xdr:colOff>1209675</xdr:colOff>
                    <xdr:row>12</xdr:row>
                    <xdr:rowOff>228600</xdr:rowOff>
                  </from>
                  <to>
                    <xdr:col>5</xdr:col>
                    <xdr:colOff>1885950</xdr:colOff>
                    <xdr:row>12</xdr:row>
                    <xdr:rowOff>409575</xdr:rowOff>
                  </to>
                </anchor>
              </controlPr>
            </control>
          </mc:Choice>
        </mc:AlternateContent>
        <mc:AlternateContent xmlns:mc="http://schemas.openxmlformats.org/markup-compatibility/2006">
          <mc:Choice Requires="x14">
            <control shapeId="6198" r:id="rId29" name="Group Box 54">
              <controlPr defaultSize="0" autoFill="0" autoPict="0">
                <anchor moveWithCells="1">
                  <from>
                    <xdr:col>5</xdr:col>
                    <xdr:colOff>57150</xdr:colOff>
                    <xdr:row>16</xdr:row>
                    <xdr:rowOff>57150</xdr:rowOff>
                  </from>
                  <to>
                    <xdr:col>5</xdr:col>
                    <xdr:colOff>1971675</xdr:colOff>
                    <xdr:row>16</xdr:row>
                    <xdr:rowOff>495300</xdr:rowOff>
                  </to>
                </anchor>
              </controlPr>
            </control>
          </mc:Choice>
        </mc:AlternateContent>
        <mc:AlternateContent xmlns:mc="http://schemas.openxmlformats.org/markup-compatibility/2006">
          <mc:Choice Requires="x14">
            <control shapeId="6199" r:id="rId30" name="Option Button 55">
              <controlPr defaultSize="0" autoFill="0" autoLine="0" autoPict="0">
                <anchor moveWithCells="1">
                  <from>
                    <xdr:col>5</xdr:col>
                    <xdr:colOff>190500</xdr:colOff>
                    <xdr:row>16</xdr:row>
                    <xdr:rowOff>200025</xdr:rowOff>
                  </from>
                  <to>
                    <xdr:col>5</xdr:col>
                    <xdr:colOff>495300</xdr:colOff>
                    <xdr:row>16</xdr:row>
                    <xdr:rowOff>419100</xdr:rowOff>
                  </to>
                </anchor>
              </controlPr>
            </control>
          </mc:Choice>
        </mc:AlternateContent>
        <mc:AlternateContent xmlns:mc="http://schemas.openxmlformats.org/markup-compatibility/2006">
          <mc:Choice Requires="x14">
            <control shapeId="6200" r:id="rId31" name="Option Button 56">
              <controlPr defaultSize="0" autoFill="0" autoLine="0" autoPict="0">
                <anchor>
                  <from>
                    <xdr:col>5</xdr:col>
                    <xdr:colOff>714375</xdr:colOff>
                    <xdr:row>16</xdr:row>
                    <xdr:rowOff>180975</xdr:rowOff>
                  </from>
                  <to>
                    <xdr:col>5</xdr:col>
                    <xdr:colOff>1019175</xdr:colOff>
                    <xdr:row>16</xdr:row>
                    <xdr:rowOff>400050</xdr:rowOff>
                  </to>
                </anchor>
              </controlPr>
            </control>
          </mc:Choice>
        </mc:AlternateContent>
        <mc:AlternateContent xmlns:mc="http://schemas.openxmlformats.org/markup-compatibility/2006">
          <mc:Choice Requires="x14">
            <control shapeId="6201" r:id="rId32" name="Option Button 57">
              <controlPr defaultSize="0" autoFill="0" autoLine="0" autoPict="0">
                <anchor moveWithCells="1">
                  <from>
                    <xdr:col>5</xdr:col>
                    <xdr:colOff>1209675</xdr:colOff>
                    <xdr:row>16</xdr:row>
                    <xdr:rowOff>190500</xdr:rowOff>
                  </from>
                  <to>
                    <xdr:col>5</xdr:col>
                    <xdr:colOff>1914525</xdr:colOff>
                    <xdr:row>16</xdr:row>
                    <xdr:rowOff>371475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57"/>
  <sheetViews>
    <sheetView showGridLines="0" showRowColHeaders="0" zoomScaleNormal="100" workbookViewId="0">
      <selection activeCell="A8" sqref="A8:M8"/>
    </sheetView>
  </sheetViews>
  <sheetFormatPr baseColWidth="10" defaultColWidth="11.42578125" defaultRowHeight="15" x14ac:dyDescent="0.25"/>
  <cols>
    <col min="1" max="1" width="14.5703125" style="48" customWidth="1"/>
    <col min="2" max="2" width="7.28515625" style="33" customWidth="1"/>
    <col min="3" max="3" width="13.7109375" style="33" customWidth="1"/>
    <col min="4" max="4" width="15.140625" style="33" customWidth="1"/>
    <col min="5" max="5" width="16.85546875" style="33" customWidth="1"/>
    <col min="6" max="6" width="15.140625" style="33" bestFit="1" customWidth="1"/>
    <col min="7" max="7" width="11.28515625" style="33" customWidth="1"/>
    <col min="8" max="8" width="21.140625" style="33" customWidth="1"/>
    <col min="9" max="9" width="12.85546875" style="33" bestFit="1" customWidth="1"/>
    <col min="10" max="10" width="9.42578125" style="33" hidden="1" customWidth="1"/>
    <col min="11" max="11" width="12.5703125" style="33" hidden="1" customWidth="1"/>
    <col min="12" max="12" width="12.7109375" style="33" hidden="1" customWidth="1"/>
    <col min="13" max="13" width="17.42578125" style="33" hidden="1" customWidth="1"/>
    <col min="14" max="14" width="15.85546875" style="33" customWidth="1"/>
    <col min="15" max="16384" width="11.42578125" style="33"/>
  </cols>
  <sheetData>
    <row r="1" spans="1:13" x14ac:dyDescent="0.25">
      <c r="A1" s="29"/>
      <c r="B1" s="30"/>
      <c r="C1" s="30"/>
      <c r="D1" s="30"/>
      <c r="E1" s="31"/>
      <c r="F1" s="30"/>
      <c r="G1" s="31"/>
      <c r="H1" s="30"/>
      <c r="I1" s="32"/>
    </row>
    <row r="2" spans="1:13" x14ac:dyDescent="0.25">
      <c r="A2" s="34"/>
      <c r="B2" s="32"/>
      <c r="C2" s="32"/>
      <c r="D2" s="32"/>
      <c r="E2" s="35"/>
      <c r="F2" s="32"/>
      <c r="G2" s="35"/>
      <c r="H2" s="32"/>
      <c r="I2" s="32"/>
    </row>
    <row r="3" spans="1:13" x14ac:dyDescent="0.25">
      <c r="A3" s="36"/>
      <c r="B3" s="37"/>
      <c r="C3" s="37"/>
      <c r="D3" s="37"/>
      <c r="E3" s="38"/>
      <c r="F3" s="37"/>
      <c r="G3" s="38"/>
      <c r="H3" s="37"/>
      <c r="I3" s="37"/>
    </row>
    <row r="4" spans="1:13" x14ac:dyDescent="0.25">
      <c r="A4" s="39"/>
      <c r="B4" s="40"/>
      <c r="C4" s="40"/>
      <c r="D4" s="40"/>
      <c r="E4" s="41"/>
      <c r="F4" s="40"/>
      <c r="G4" s="41"/>
      <c r="H4" s="40"/>
      <c r="I4" s="40"/>
    </row>
    <row r="5" spans="1:13" x14ac:dyDescent="0.25">
      <c r="A5" s="39"/>
      <c r="B5" s="40"/>
      <c r="C5" s="40"/>
      <c r="D5" s="40"/>
      <c r="E5" s="42"/>
      <c r="F5" s="40"/>
      <c r="G5" s="41"/>
      <c r="H5" s="40"/>
      <c r="I5" s="40"/>
    </row>
    <row r="6" spans="1:13" ht="8.25" customHeight="1" x14ac:dyDescent="0.25">
      <c r="A6" s="39"/>
      <c r="B6" s="40"/>
      <c r="C6" s="40"/>
      <c r="D6" s="40"/>
      <c r="E6" s="41"/>
      <c r="F6" s="40"/>
      <c r="G6" s="41"/>
      <c r="H6" s="40"/>
      <c r="I6" s="40"/>
    </row>
    <row r="7" spans="1:13" ht="5.25" customHeight="1" x14ac:dyDescent="0.25">
      <c r="A7" s="39"/>
      <c r="B7" s="40"/>
      <c r="C7" s="40"/>
      <c r="D7" s="40"/>
      <c r="E7" s="41"/>
      <c r="F7" s="40"/>
      <c r="G7" s="41"/>
      <c r="H7" s="40"/>
      <c r="I7" s="40"/>
    </row>
    <row r="8" spans="1:13" ht="20.25" x14ac:dyDescent="0.3">
      <c r="A8" s="97" t="s">
        <v>12</v>
      </c>
      <c r="B8" s="116"/>
      <c r="C8" s="116"/>
      <c r="D8" s="116"/>
      <c r="E8" s="116"/>
      <c r="F8" s="116"/>
      <c r="G8" s="116"/>
      <c r="H8" s="116"/>
      <c r="I8" s="116"/>
      <c r="J8" s="116"/>
      <c r="K8" s="116"/>
      <c r="L8" s="116"/>
      <c r="M8" s="116"/>
    </row>
    <row r="9" spans="1:13" ht="29.25" customHeight="1" x14ac:dyDescent="0.25">
      <c r="A9" s="117" t="s">
        <v>36</v>
      </c>
      <c r="B9" s="117"/>
      <c r="C9" s="117"/>
      <c r="D9" s="117"/>
      <c r="E9" s="117"/>
      <c r="F9" s="117"/>
      <c r="G9" s="117"/>
      <c r="H9" s="117"/>
      <c r="I9" s="117"/>
      <c r="J9" s="117"/>
      <c r="K9" s="117"/>
      <c r="L9" s="117"/>
      <c r="M9" s="117"/>
    </row>
    <row r="10" spans="1:13" ht="15" customHeight="1" x14ac:dyDescent="0.25">
      <c r="A10" s="22" t="s">
        <v>15</v>
      </c>
      <c r="B10" s="23" t="s">
        <v>65</v>
      </c>
      <c r="C10" s="23" t="str">
        <f>Carátula!A7</f>
        <v>Evidencia Uso de herramienta de Estimación</v>
      </c>
      <c r="D10" s="43"/>
      <c r="E10" s="43"/>
      <c r="F10" s="43"/>
      <c r="G10" s="43"/>
      <c r="H10" s="43"/>
      <c r="I10" s="43"/>
      <c r="J10" s="43"/>
      <c r="K10" s="43"/>
      <c r="L10" s="43"/>
      <c r="M10" s="44"/>
    </row>
    <row r="11" spans="1:13" x14ac:dyDescent="0.25">
      <c r="A11" s="28" t="s">
        <v>4</v>
      </c>
      <c r="B11" s="101" t="s">
        <v>5</v>
      </c>
      <c r="C11" s="101"/>
      <c r="D11" s="101"/>
      <c r="E11" s="101"/>
      <c r="F11" s="28" t="s">
        <v>6</v>
      </c>
      <c r="G11" s="101" t="s">
        <v>7</v>
      </c>
      <c r="H11" s="101"/>
      <c r="I11" s="28" t="s">
        <v>8</v>
      </c>
      <c r="J11" s="28" t="s">
        <v>9</v>
      </c>
      <c r="K11" s="28" t="s">
        <v>10</v>
      </c>
      <c r="L11" s="28"/>
      <c r="M11" s="28" t="s">
        <v>11</v>
      </c>
    </row>
    <row r="12" spans="1:13" ht="32.25" customHeight="1" x14ac:dyDescent="0.25">
      <c r="A12" s="1">
        <v>1</v>
      </c>
      <c r="B12" s="105" t="s">
        <v>44</v>
      </c>
      <c r="C12" s="105"/>
      <c r="D12" s="105"/>
      <c r="E12" s="105"/>
      <c r="F12" s="2" t="s">
        <v>104</v>
      </c>
      <c r="G12" s="106"/>
      <c r="H12" s="106"/>
      <c r="I12" s="20">
        <f>IF(F12="SI",3,IF(F12="NO",2,1))</f>
        <v>3</v>
      </c>
      <c r="J12" s="45">
        <f>IF(F12="NO APLICA",0,1)</f>
        <v>1</v>
      </c>
      <c r="K12" s="45">
        <f t="shared" ref="K12" si="0">J12*I12</f>
        <v>3</v>
      </c>
      <c r="L12" s="45">
        <f>IF(F12="SI",1,IF(F12="NO",0,0))</f>
        <v>1</v>
      </c>
      <c r="M12" s="3">
        <f>IF(F12="No","3 - Nulo",0)</f>
        <v>0</v>
      </c>
    </row>
    <row r="13" spans="1:13" ht="32.25" customHeight="1" x14ac:dyDescent="0.25">
      <c r="A13" s="1">
        <v>2</v>
      </c>
      <c r="B13" s="105" t="s">
        <v>42</v>
      </c>
      <c r="C13" s="105"/>
      <c r="D13" s="105"/>
      <c r="E13" s="105"/>
      <c r="F13" s="2" t="s">
        <v>104</v>
      </c>
      <c r="G13" s="106"/>
      <c r="H13" s="106"/>
      <c r="I13" s="20">
        <f t="shared" ref="I13:I15" si="1">IF(F13="SI",3,IF(F13="NO",2,1))</f>
        <v>3</v>
      </c>
      <c r="J13" s="45">
        <f t="shared" ref="J13:J17" si="2">IF(F13="NO APLICA",0,1)</f>
        <v>1</v>
      </c>
      <c r="K13" s="45">
        <f t="shared" ref="K13:K17" si="3">J13*I13</f>
        <v>3</v>
      </c>
      <c r="L13" s="45">
        <f t="shared" ref="L13:L17" si="4">IF(F13="SI",1,IF(F13="NO",0,0))</f>
        <v>1</v>
      </c>
      <c r="M13" s="3">
        <f t="shared" ref="M13:M15" si="5">IF(F13="No","3 - Nulo",0)</f>
        <v>0</v>
      </c>
    </row>
    <row r="14" spans="1:13" ht="15" customHeight="1" x14ac:dyDescent="0.25">
      <c r="A14" s="4">
        <v>3</v>
      </c>
      <c r="B14" s="107" t="s">
        <v>45</v>
      </c>
      <c r="C14" s="105"/>
      <c r="D14" s="105"/>
      <c r="E14" s="105"/>
      <c r="F14" s="2" t="s">
        <v>104</v>
      </c>
      <c r="G14" s="106"/>
      <c r="H14" s="106"/>
      <c r="I14" s="20">
        <f t="shared" si="1"/>
        <v>3</v>
      </c>
      <c r="J14" s="45">
        <f t="shared" si="2"/>
        <v>1</v>
      </c>
      <c r="K14" s="45">
        <f t="shared" si="3"/>
        <v>3</v>
      </c>
      <c r="L14" s="45">
        <f t="shared" si="4"/>
        <v>1</v>
      </c>
      <c r="M14" s="3">
        <f t="shared" si="5"/>
        <v>0</v>
      </c>
    </row>
    <row r="15" spans="1:13" ht="27.75" customHeight="1" x14ac:dyDescent="0.25">
      <c r="A15" s="1">
        <v>4</v>
      </c>
      <c r="B15" s="107" t="s">
        <v>46</v>
      </c>
      <c r="C15" s="105"/>
      <c r="D15" s="105"/>
      <c r="E15" s="105"/>
      <c r="F15" s="2" t="s">
        <v>104</v>
      </c>
      <c r="G15" s="106"/>
      <c r="H15" s="106"/>
      <c r="I15" s="20">
        <f t="shared" si="1"/>
        <v>3</v>
      </c>
      <c r="J15" s="45">
        <f t="shared" si="2"/>
        <v>1</v>
      </c>
      <c r="K15" s="45">
        <f t="shared" si="3"/>
        <v>3</v>
      </c>
      <c r="L15" s="45">
        <f t="shared" si="4"/>
        <v>1</v>
      </c>
      <c r="M15" s="3">
        <f t="shared" si="5"/>
        <v>0</v>
      </c>
    </row>
    <row r="16" spans="1:13" ht="44.25" customHeight="1" x14ac:dyDescent="0.25">
      <c r="A16" s="4">
        <v>5</v>
      </c>
      <c r="B16" s="107" t="s">
        <v>13</v>
      </c>
      <c r="C16" s="105"/>
      <c r="D16" s="105"/>
      <c r="E16" s="105"/>
      <c r="F16" s="2" t="s">
        <v>104</v>
      </c>
      <c r="G16" s="106"/>
      <c r="H16" s="106"/>
      <c r="I16" s="20">
        <f t="shared" ref="I16:I20" si="6">IF(F16="SI",3,IF(F16="NO",2,1))</f>
        <v>3</v>
      </c>
      <c r="J16" s="45">
        <f t="shared" si="2"/>
        <v>1</v>
      </c>
      <c r="K16" s="45">
        <f t="shared" si="3"/>
        <v>3</v>
      </c>
      <c r="L16" s="45">
        <f t="shared" si="4"/>
        <v>1</v>
      </c>
      <c r="M16" s="3">
        <f>IF(F16="No","3 - Nulo",0)</f>
        <v>0</v>
      </c>
    </row>
    <row r="17" spans="1:13" ht="41.25" customHeight="1" x14ac:dyDescent="0.25">
      <c r="A17" s="1">
        <v>6</v>
      </c>
      <c r="B17" s="105" t="s">
        <v>47</v>
      </c>
      <c r="C17" s="105"/>
      <c r="D17" s="105"/>
      <c r="E17" s="105"/>
      <c r="F17" s="2" t="s">
        <v>104</v>
      </c>
      <c r="G17" s="106"/>
      <c r="H17" s="106"/>
      <c r="I17" s="20">
        <f t="shared" si="6"/>
        <v>3</v>
      </c>
      <c r="J17" s="45">
        <f t="shared" si="2"/>
        <v>1</v>
      </c>
      <c r="K17" s="45">
        <f t="shared" si="3"/>
        <v>3</v>
      </c>
      <c r="L17" s="45">
        <f t="shared" si="4"/>
        <v>1</v>
      </c>
      <c r="M17" s="3">
        <f t="shared" ref="M17" si="7">IF(F17="No","3 - Nulo",0)</f>
        <v>0</v>
      </c>
    </row>
    <row r="18" spans="1:13" s="6" customFormat="1" ht="29.25" customHeight="1" x14ac:dyDescent="0.2">
      <c r="A18" s="4">
        <v>7</v>
      </c>
      <c r="B18" s="111" t="s">
        <v>39</v>
      </c>
      <c r="C18" s="111"/>
      <c r="D18" s="111"/>
      <c r="E18" s="111"/>
      <c r="F18" s="58">
        <v>0</v>
      </c>
      <c r="G18" s="112"/>
      <c r="H18" s="112"/>
      <c r="I18" s="20">
        <f>IF(AND(F18&gt;-1,F18&lt;6),3,IF(AND(F18&gt;5,F18&lt;11),2,1))</f>
        <v>3</v>
      </c>
      <c r="J18" s="46">
        <v>1</v>
      </c>
      <c r="K18" s="46">
        <f>IF((F18&lt;=5),1,IF(AND(F18&gt;5,F18&lt;=10),0.5,IF((F18&gt;10),0,0)))</f>
        <v>1</v>
      </c>
      <c r="L18" s="55">
        <f>IF((F18&lt;=5),1,IF(AND(F18&gt;5,F18&lt;=10),0.5,IF((F18&gt;10),0,0)))</f>
        <v>1</v>
      </c>
      <c r="M18" s="3"/>
    </row>
    <row r="19" spans="1:13" x14ac:dyDescent="0.25">
      <c r="A19" s="5" t="str">
        <f>A10</f>
        <v xml:space="preserve">Documento </v>
      </c>
      <c r="B19" s="43" t="str">
        <f>B10</f>
        <v>EUHE</v>
      </c>
      <c r="C19" s="47" t="str">
        <f>C10</f>
        <v>Evidencia Uso de herramienta de Estimación</v>
      </c>
      <c r="D19" s="43"/>
      <c r="E19" s="43"/>
      <c r="F19" s="43"/>
      <c r="G19" s="43"/>
      <c r="H19" s="43"/>
      <c r="I19" s="43"/>
      <c r="J19" s="43"/>
      <c r="K19" s="43"/>
      <c r="L19" s="43"/>
      <c r="M19" s="44"/>
    </row>
    <row r="20" spans="1:13" ht="54" customHeight="1" x14ac:dyDescent="0.25">
      <c r="A20" s="24">
        <v>8</v>
      </c>
      <c r="B20" s="107" t="s">
        <v>66</v>
      </c>
      <c r="C20" s="105"/>
      <c r="D20" s="105"/>
      <c r="E20" s="105"/>
      <c r="F20" s="2" t="s">
        <v>104</v>
      </c>
      <c r="G20" s="106"/>
      <c r="H20" s="106"/>
      <c r="I20" s="20">
        <f t="shared" si="6"/>
        <v>3</v>
      </c>
      <c r="J20" s="45">
        <f t="shared" ref="J20:J55" si="8">IF(F20="NO APLICA",0,1)</f>
        <v>1</v>
      </c>
      <c r="K20" s="45">
        <f t="shared" ref="K20:K56" si="9">J20*I20</f>
        <v>3</v>
      </c>
      <c r="L20" s="45">
        <f t="shared" ref="L20:L55" si="10">IF(F20="SI",1,IF(F20="NO",0,0))</f>
        <v>1</v>
      </c>
      <c r="M20" s="3">
        <f>IF(F20="No","3 - Nulo",0)</f>
        <v>0</v>
      </c>
    </row>
    <row r="21" spans="1:13" ht="30" customHeight="1" x14ac:dyDescent="0.25">
      <c r="A21" s="24">
        <v>9</v>
      </c>
      <c r="B21" s="120" t="s">
        <v>97</v>
      </c>
      <c r="C21" s="120"/>
      <c r="D21" s="120"/>
      <c r="E21" s="120"/>
      <c r="F21" s="2" t="s">
        <v>104</v>
      </c>
      <c r="G21" s="106"/>
      <c r="H21" s="106"/>
      <c r="I21" s="20">
        <f t="shared" ref="I21:I41" si="11">IF(F21="SI",3,IF(F21="NO",2,1))</f>
        <v>3</v>
      </c>
      <c r="J21" s="45">
        <f t="shared" si="8"/>
        <v>1</v>
      </c>
      <c r="K21" s="45">
        <f t="shared" si="9"/>
        <v>3</v>
      </c>
      <c r="L21" s="45">
        <f t="shared" si="10"/>
        <v>1</v>
      </c>
      <c r="M21" s="3">
        <f t="shared" ref="M21:M41" si="12">IF(F21="No","3 - Nulo",0)</f>
        <v>0</v>
      </c>
    </row>
    <row r="22" spans="1:13" ht="28.5" customHeight="1" x14ac:dyDescent="0.25">
      <c r="A22" s="63">
        <v>10</v>
      </c>
      <c r="B22" s="120" t="s">
        <v>68</v>
      </c>
      <c r="C22" s="120"/>
      <c r="D22" s="120"/>
      <c r="E22" s="120"/>
      <c r="F22" s="2" t="s">
        <v>104</v>
      </c>
      <c r="G22" s="106"/>
      <c r="H22" s="106"/>
      <c r="I22" s="20">
        <f t="shared" si="11"/>
        <v>3</v>
      </c>
      <c r="J22" s="45">
        <f t="shared" si="8"/>
        <v>1</v>
      </c>
      <c r="K22" s="45">
        <f t="shared" si="9"/>
        <v>3</v>
      </c>
      <c r="L22" s="45">
        <f t="shared" si="10"/>
        <v>1</v>
      </c>
      <c r="M22" s="3">
        <f t="shared" si="12"/>
        <v>0</v>
      </c>
    </row>
    <row r="23" spans="1:13" ht="37.5" customHeight="1" x14ac:dyDescent="0.25">
      <c r="A23" s="63">
        <v>11</v>
      </c>
      <c r="B23" s="120" t="s">
        <v>69</v>
      </c>
      <c r="C23" s="120"/>
      <c r="D23" s="120"/>
      <c r="E23" s="120"/>
      <c r="F23" s="2" t="s">
        <v>104</v>
      </c>
      <c r="G23" s="106"/>
      <c r="H23" s="106"/>
      <c r="I23" s="20">
        <f t="shared" si="11"/>
        <v>3</v>
      </c>
      <c r="J23" s="45">
        <f t="shared" si="8"/>
        <v>1</v>
      </c>
      <c r="K23" s="45">
        <f t="shared" si="9"/>
        <v>3</v>
      </c>
      <c r="L23" s="45">
        <f t="shared" si="10"/>
        <v>1</v>
      </c>
      <c r="M23" s="3">
        <f t="shared" si="12"/>
        <v>0</v>
      </c>
    </row>
    <row r="24" spans="1:13" ht="37.5" customHeight="1" x14ac:dyDescent="0.25">
      <c r="A24" s="63">
        <v>12</v>
      </c>
      <c r="B24" s="107" t="s">
        <v>67</v>
      </c>
      <c r="C24" s="107"/>
      <c r="D24" s="107"/>
      <c r="E24" s="107"/>
      <c r="F24" s="2" t="s">
        <v>104</v>
      </c>
      <c r="G24" s="106"/>
      <c r="H24" s="106"/>
      <c r="I24" s="20">
        <f t="shared" si="11"/>
        <v>3</v>
      </c>
      <c r="J24" s="45">
        <f t="shared" si="8"/>
        <v>1</v>
      </c>
      <c r="K24" s="45">
        <f t="shared" si="9"/>
        <v>3</v>
      </c>
      <c r="L24" s="45">
        <f t="shared" si="10"/>
        <v>1</v>
      </c>
      <c r="M24" s="3">
        <f t="shared" si="12"/>
        <v>0</v>
      </c>
    </row>
    <row r="25" spans="1:13" ht="27.75" customHeight="1" x14ac:dyDescent="0.25">
      <c r="A25" s="63">
        <v>13</v>
      </c>
      <c r="B25" s="113" t="s">
        <v>70</v>
      </c>
      <c r="C25" s="114"/>
      <c r="D25" s="114"/>
      <c r="E25" s="115"/>
      <c r="F25" s="2" t="s">
        <v>104</v>
      </c>
      <c r="G25" s="106"/>
      <c r="H25" s="106"/>
      <c r="I25" s="20">
        <f t="shared" si="11"/>
        <v>3</v>
      </c>
      <c r="J25" s="45">
        <f t="shared" si="8"/>
        <v>1</v>
      </c>
      <c r="K25" s="45">
        <f t="shared" si="9"/>
        <v>3</v>
      </c>
      <c r="L25" s="45">
        <f t="shared" si="10"/>
        <v>1</v>
      </c>
      <c r="M25" s="3">
        <f t="shared" si="12"/>
        <v>0</v>
      </c>
    </row>
    <row r="26" spans="1:13" ht="38.25" customHeight="1" x14ac:dyDescent="0.25">
      <c r="A26" s="63">
        <v>14</v>
      </c>
      <c r="B26" s="113" t="s">
        <v>71</v>
      </c>
      <c r="C26" s="114"/>
      <c r="D26" s="114"/>
      <c r="E26" s="115"/>
      <c r="F26" s="2" t="s">
        <v>104</v>
      </c>
      <c r="G26" s="106"/>
      <c r="H26" s="106"/>
      <c r="I26" s="20">
        <f t="shared" si="11"/>
        <v>3</v>
      </c>
      <c r="J26" s="45">
        <f t="shared" si="8"/>
        <v>1</v>
      </c>
      <c r="K26" s="45">
        <f t="shared" si="9"/>
        <v>3</v>
      </c>
      <c r="L26" s="45">
        <f t="shared" si="10"/>
        <v>1</v>
      </c>
      <c r="M26" s="3">
        <f t="shared" si="12"/>
        <v>0</v>
      </c>
    </row>
    <row r="27" spans="1:13" ht="41.25" customHeight="1" x14ac:dyDescent="0.25">
      <c r="A27" s="63">
        <v>15</v>
      </c>
      <c r="B27" s="113" t="s">
        <v>72</v>
      </c>
      <c r="C27" s="114"/>
      <c r="D27" s="114"/>
      <c r="E27" s="115"/>
      <c r="F27" s="2" t="s">
        <v>104</v>
      </c>
      <c r="G27" s="106"/>
      <c r="H27" s="106"/>
      <c r="I27" s="20">
        <f t="shared" ref="I27" si="13">IF(F27="SI",3,IF(F27="NO",2,1))</f>
        <v>3</v>
      </c>
      <c r="J27" s="45">
        <f t="shared" si="8"/>
        <v>1</v>
      </c>
      <c r="K27" s="45">
        <f t="shared" si="9"/>
        <v>3</v>
      </c>
      <c r="L27" s="45">
        <f t="shared" si="10"/>
        <v>1</v>
      </c>
      <c r="M27" s="3">
        <f t="shared" ref="M27" si="14">IF(F27="No","3 - Nulo",0)</f>
        <v>0</v>
      </c>
    </row>
    <row r="28" spans="1:13" ht="58.5" customHeight="1" x14ac:dyDescent="0.25">
      <c r="A28" s="63">
        <v>16</v>
      </c>
      <c r="B28" s="113" t="s">
        <v>98</v>
      </c>
      <c r="C28" s="114"/>
      <c r="D28" s="114"/>
      <c r="E28" s="115"/>
      <c r="F28" s="2" t="s">
        <v>104</v>
      </c>
      <c r="G28" s="106"/>
      <c r="H28" s="106"/>
      <c r="I28" s="20">
        <f t="shared" ref="I28:I30" si="15">IF(F28="SI",3,IF(F28="NO",2,1))</f>
        <v>3</v>
      </c>
      <c r="J28" s="45">
        <f t="shared" si="8"/>
        <v>1</v>
      </c>
      <c r="K28" s="45">
        <f t="shared" si="9"/>
        <v>3</v>
      </c>
      <c r="L28" s="45">
        <f t="shared" si="10"/>
        <v>1</v>
      </c>
      <c r="M28" s="3">
        <f t="shared" ref="M28:M30" si="16">IF(F28="No","3 - Nulo",0)</f>
        <v>0</v>
      </c>
    </row>
    <row r="29" spans="1:13" ht="42.75" customHeight="1" x14ac:dyDescent="0.25">
      <c r="A29" s="63">
        <v>17</v>
      </c>
      <c r="B29" s="113" t="s">
        <v>90</v>
      </c>
      <c r="C29" s="114"/>
      <c r="D29" s="114"/>
      <c r="E29" s="115"/>
      <c r="F29" s="2" t="s">
        <v>104</v>
      </c>
      <c r="G29" s="118"/>
      <c r="H29" s="119"/>
      <c r="I29" s="20">
        <f t="shared" ref="I29" si="17">IF(F29="SI",3,IF(F29="NO",2,1))</f>
        <v>3</v>
      </c>
      <c r="J29" s="45">
        <f t="shared" si="8"/>
        <v>1</v>
      </c>
      <c r="K29" s="45">
        <f t="shared" si="9"/>
        <v>3</v>
      </c>
      <c r="L29" s="45">
        <f t="shared" si="10"/>
        <v>1</v>
      </c>
      <c r="M29" s="3">
        <f t="shared" ref="M29" si="18">IF(F29="No","3 - Nulo",0)</f>
        <v>0</v>
      </c>
    </row>
    <row r="30" spans="1:13" ht="27.75" customHeight="1" x14ac:dyDescent="0.25">
      <c r="A30" s="63">
        <v>18</v>
      </c>
      <c r="B30" s="113" t="s">
        <v>73</v>
      </c>
      <c r="C30" s="114"/>
      <c r="D30" s="114"/>
      <c r="E30" s="115"/>
      <c r="F30" s="2" t="s">
        <v>104</v>
      </c>
      <c r="G30" s="118"/>
      <c r="H30" s="119"/>
      <c r="I30" s="20">
        <f t="shared" si="15"/>
        <v>3</v>
      </c>
      <c r="J30" s="45">
        <f t="shared" si="8"/>
        <v>1</v>
      </c>
      <c r="K30" s="45">
        <f t="shared" si="9"/>
        <v>3</v>
      </c>
      <c r="L30" s="45">
        <f t="shared" si="10"/>
        <v>1</v>
      </c>
      <c r="M30" s="3">
        <f t="shared" si="16"/>
        <v>0</v>
      </c>
    </row>
    <row r="31" spans="1:13" ht="27.75" customHeight="1" x14ac:dyDescent="0.25">
      <c r="A31" s="63">
        <v>19</v>
      </c>
      <c r="B31" s="113" t="s">
        <v>74</v>
      </c>
      <c r="C31" s="114"/>
      <c r="D31" s="114"/>
      <c r="E31" s="115"/>
      <c r="F31" s="2" t="s">
        <v>104</v>
      </c>
      <c r="G31" s="106"/>
      <c r="H31" s="106"/>
      <c r="I31" s="20">
        <f t="shared" ref="I31:I38" si="19">IF(F31="SI",3,IF(F31="NO",2,1))</f>
        <v>3</v>
      </c>
      <c r="J31" s="45">
        <f t="shared" si="8"/>
        <v>1</v>
      </c>
      <c r="K31" s="45">
        <f t="shared" si="9"/>
        <v>3</v>
      </c>
      <c r="L31" s="45">
        <f t="shared" si="10"/>
        <v>1</v>
      </c>
      <c r="M31" s="3">
        <f t="shared" ref="M31:M38" si="20">IF(F31="No","3 - Nulo",0)</f>
        <v>0</v>
      </c>
    </row>
    <row r="32" spans="1:13" ht="27.75" customHeight="1" x14ac:dyDescent="0.25">
      <c r="A32" s="63">
        <v>20</v>
      </c>
      <c r="B32" s="113" t="s">
        <v>75</v>
      </c>
      <c r="C32" s="114"/>
      <c r="D32" s="114"/>
      <c r="E32" s="115"/>
      <c r="F32" s="2" t="s">
        <v>104</v>
      </c>
      <c r="G32" s="106"/>
      <c r="H32" s="106"/>
      <c r="I32" s="20">
        <f t="shared" si="19"/>
        <v>3</v>
      </c>
      <c r="J32" s="45">
        <f t="shared" si="8"/>
        <v>1</v>
      </c>
      <c r="K32" s="45">
        <f t="shared" si="9"/>
        <v>3</v>
      </c>
      <c r="L32" s="45">
        <f t="shared" si="10"/>
        <v>1</v>
      </c>
      <c r="M32" s="3">
        <f t="shared" si="20"/>
        <v>0</v>
      </c>
    </row>
    <row r="33" spans="1:13" ht="27.75" customHeight="1" x14ac:dyDescent="0.25">
      <c r="A33" s="63">
        <v>21</v>
      </c>
      <c r="B33" s="113" t="s">
        <v>76</v>
      </c>
      <c r="C33" s="114"/>
      <c r="D33" s="114"/>
      <c r="E33" s="115"/>
      <c r="F33" s="2" t="s">
        <v>104</v>
      </c>
      <c r="G33" s="106"/>
      <c r="H33" s="106"/>
      <c r="I33" s="20">
        <f t="shared" ref="I33" si="21">IF(F33="SI",3,IF(F33="NO",2,1))</f>
        <v>3</v>
      </c>
      <c r="J33" s="45">
        <f t="shared" si="8"/>
        <v>1</v>
      </c>
      <c r="K33" s="45">
        <f t="shared" si="9"/>
        <v>3</v>
      </c>
      <c r="L33" s="45">
        <f t="shared" si="10"/>
        <v>1</v>
      </c>
      <c r="M33" s="3">
        <f t="shared" ref="M33" si="22">IF(F33="No","3 - Nulo",0)</f>
        <v>0</v>
      </c>
    </row>
    <row r="34" spans="1:13" ht="28.5" customHeight="1" x14ac:dyDescent="0.25">
      <c r="A34" s="63">
        <v>22</v>
      </c>
      <c r="B34" s="113" t="s">
        <v>91</v>
      </c>
      <c r="C34" s="114"/>
      <c r="D34" s="114"/>
      <c r="E34" s="115"/>
      <c r="F34" s="2" t="s">
        <v>105</v>
      </c>
      <c r="G34" s="106"/>
      <c r="H34" s="106"/>
      <c r="I34" s="20">
        <f t="shared" si="19"/>
        <v>1</v>
      </c>
      <c r="J34" s="45">
        <f t="shared" si="8"/>
        <v>0</v>
      </c>
      <c r="K34" s="45">
        <f t="shared" si="9"/>
        <v>0</v>
      </c>
      <c r="L34" s="45">
        <f t="shared" si="10"/>
        <v>0</v>
      </c>
      <c r="M34" s="3">
        <f t="shared" si="20"/>
        <v>0</v>
      </c>
    </row>
    <row r="35" spans="1:13" ht="42" customHeight="1" x14ac:dyDescent="0.25">
      <c r="A35" s="63">
        <v>23</v>
      </c>
      <c r="B35" s="113" t="s">
        <v>92</v>
      </c>
      <c r="C35" s="114"/>
      <c r="D35" s="114"/>
      <c r="E35" s="115"/>
      <c r="F35" s="2" t="s">
        <v>105</v>
      </c>
      <c r="G35" s="106"/>
      <c r="H35" s="106"/>
      <c r="I35" s="20">
        <f t="shared" ref="I35:I36" si="23">IF(F35="SI",3,IF(F35="NO",2,1))</f>
        <v>1</v>
      </c>
      <c r="J35" s="45">
        <f t="shared" si="8"/>
        <v>0</v>
      </c>
      <c r="K35" s="45">
        <f t="shared" si="9"/>
        <v>0</v>
      </c>
      <c r="L35" s="45">
        <f t="shared" si="10"/>
        <v>0</v>
      </c>
      <c r="M35" s="3">
        <f t="shared" ref="M35:M36" si="24">IF(F35="No","3 - Nulo",0)</f>
        <v>0</v>
      </c>
    </row>
    <row r="36" spans="1:13" ht="45" customHeight="1" x14ac:dyDescent="0.25">
      <c r="A36" s="63">
        <v>24</v>
      </c>
      <c r="B36" s="113" t="s">
        <v>77</v>
      </c>
      <c r="C36" s="114"/>
      <c r="D36" s="114"/>
      <c r="E36" s="115"/>
      <c r="F36" s="2" t="s">
        <v>105</v>
      </c>
      <c r="G36" s="106"/>
      <c r="H36" s="106"/>
      <c r="I36" s="20">
        <f t="shared" si="23"/>
        <v>1</v>
      </c>
      <c r="J36" s="45">
        <f t="shared" si="8"/>
        <v>0</v>
      </c>
      <c r="K36" s="45">
        <f t="shared" si="9"/>
        <v>0</v>
      </c>
      <c r="L36" s="45">
        <f t="shared" si="10"/>
        <v>0</v>
      </c>
      <c r="M36" s="3">
        <f t="shared" si="24"/>
        <v>0</v>
      </c>
    </row>
    <row r="37" spans="1:13" ht="42" customHeight="1" x14ac:dyDescent="0.25">
      <c r="A37" s="63">
        <v>25</v>
      </c>
      <c r="B37" s="113" t="s">
        <v>78</v>
      </c>
      <c r="C37" s="114"/>
      <c r="D37" s="114"/>
      <c r="E37" s="115"/>
      <c r="F37" s="2" t="s">
        <v>105</v>
      </c>
      <c r="G37" s="106"/>
      <c r="H37" s="106"/>
      <c r="I37" s="20">
        <f t="shared" si="19"/>
        <v>1</v>
      </c>
      <c r="J37" s="45">
        <f t="shared" si="8"/>
        <v>0</v>
      </c>
      <c r="K37" s="45">
        <f t="shared" si="9"/>
        <v>0</v>
      </c>
      <c r="L37" s="45">
        <f t="shared" si="10"/>
        <v>0</v>
      </c>
      <c r="M37" s="3">
        <f t="shared" si="20"/>
        <v>0</v>
      </c>
    </row>
    <row r="38" spans="1:13" ht="39.75" customHeight="1" x14ac:dyDescent="0.25">
      <c r="A38" s="63">
        <v>26</v>
      </c>
      <c r="B38" s="113" t="s">
        <v>79</v>
      </c>
      <c r="C38" s="114"/>
      <c r="D38" s="114"/>
      <c r="E38" s="115"/>
      <c r="F38" s="2" t="s">
        <v>104</v>
      </c>
      <c r="G38" s="106"/>
      <c r="H38" s="106"/>
      <c r="I38" s="20">
        <f t="shared" si="19"/>
        <v>3</v>
      </c>
      <c r="J38" s="45">
        <f t="shared" si="8"/>
        <v>1</v>
      </c>
      <c r="K38" s="45">
        <f t="shared" si="9"/>
        <v>3</v>
      </c>
      <c r="L38" s="45">
        <f t="shared" si="10"/>
        <v>1</v>
      </c>
      <c r="M38" s="3">
        <f t="shared" si="20"/>
        <v>0</v>
      </c>
    </row>
    <row r="39" spans="1:13" ht="40.5" customHeight="1" x14ac:dyDescent="0.25">
      <c r="A39" s="63">
        <v>27</v>
      </c>
      <c r="B39" s="113" t="s">
        <v>80</v>
      </c>
      <c r="C39" s="114"/>
      <c r="D39" s="114"/>
      <c r="E39" s="115"/>
      <c r="F39" s="2" t="s">
        <v>104</v>
      </c>
      <c r="G39" s="106"/>
      <c r="H39" s="106"/>
      <c r="I39" s="20">
        <f t="shared" ref="I39" si="25">IF(F39="SI",3,IF(F39="NO",2,1))</f>
        <v>3</v>
      </c>
      <c r="J39" s="45">
        <f t="shared" si="8"/>
        <v>1</v>
      </c>
      <c r="K39" s="45">
        <f t="shared" si="9"/>
        <v>3</v>
      </c>
      <c r="L39" s="45">
        <f t="shared" si="10"/>
        <v>1</v>
      </c>
      <c r="M39" s="3">
        <f t="shared" ref="M39" si="26">IF(F39="No","3 - Nulo",0)</f>
        <v>0</v>
      </c>
    </row>
    <row r="40" spans="1:13" ht="42" customHeight="1" x14ac:dyDescent="0.25">
      <c r="A40" s="63">
        <v>28</v>
      </c>
      <c r="B40" s="113" t="s">
        <v>81</v>
      </c>
      <c r="C40" s="114"/>
      <c r="D40" s="114"/>
      <c r="E40" s="115"/>
      <c r="F40" s="2" t="s">
        <v>105</v>
      </c>
      <c r="G40" s="106"/>
      <c r="H40" s="106"/>
      <c r="I40" s="20">
        <f t="shared" ref="I40" si="27">IF(F40="SI",3,IF(F40="NO",2,1))</f>
        <v>1</v>
      </c>
      <c r="J40" s="45">
        <f t="shared" si="8"/>
        <v>0</v>
      </c>
      <c r="K40" s="45">
        <f t="shared" si="9"/>
        <v>0</v>
      </c>
      <c r="L40" s="45">
        <f t="shared" si="10"/>
        <v>0</v>
      </c>
      <c r="M40" s="3">
        <f t="shared" ref="M40" si="28">IF(F40="No","3 - Nulo",0)</f>
        <v>0</v>
      </c>
    </row>
    <row r="41" spans="1:13" ht="42.75" customHeight="1" x14ac:dyDescent="0.25">
      <c r="A41" s="63">
        <v>29</v>
      </c>
      <c r="B41" s="113" t="s">
        <v>81</v>
      </c>
      <c r="C41" s="114"/>
      <c r="D41" s="114"/>
      <c r="E41" s="115"/>
      <c r="F41" s="2" t="s">
        <v>105</v>
      </c>
      <c r="G41" s="106"/>
      <c r="H41" s="106"/>
      <c r="I41" s="20">
        <f t="shared" si="11"/>
        <v>1</v>
      </c>
      <c r="J41" s="45">
        <f t="shared" si="8"/>
        <v>0</v>
      </c>
      <c r="K41" s="45">
        <f t="shared" si="9"/>
        <v>0</v>
      </c>
      <c r="L41" s="45">
        <f t="shared" si="10"/>
        <v>0</v>
      </c>
      <c r="M41" s="3">
        <f t="shared" si="12"/>
        <v>0</v>
      </c>
    </row>
    <row r="42" spans="1:13" ht="65.25" customHeight="1" x14ac:dyDescent="0.25">
      <c r="A42" s="63">
        <v>30</v>
      </c>
      <c r="B42" s="113" t="s">
        <v>96</v>
      </c>
      <c r="C42" s="114"/>
      <c r="D42" s="114"/>
      <c r="E42" s="115"/>
      <c r="F42" s="2" t="s">
        <v>105</v>
      </c>
      <c r="G42" s="106"/>
      <c r="H42" s="106"/>
      <c r="I42" s="20">
        <f t="shared" ref="I42:I54" si="29">IF(F42="SI",3,IF(F42="NO",2,1))</f>
        <v>1</v>
      </c>
      <c r="J42" s="45">
        <f t="shared" si="8"/>
        <v>0</v>
      </c>
      <c r="K42" s="45">
        <f t="shared" si="9"/>
        <v>0</v>
      </c>
      <c r="L42" s="45">
        <f t="shared" si="10"/>
        <v>0</v>
      </c>
      <c r="M42" s="3">
        <f t="shared" ref="M42:M54" si="30">IF(F42="No","3 - Nulo",0)</f>
        <v>0</v>
      </c>
    </row>
    <row r="43" spans="1:13" ht="38.25" customHeight="1" x14ac:dyDescent="0.25">
      <c r="A43" s="63">
        <v>31</v>
      </c>
      <c r="B43" s="113" t="s">
        <v>93</v>
      </c>
      <c r="C43" s="114"/>
      <c r="D43" s="114"/>
      <c r="E43" s="115"/>
      <c r="F43" s="2" t="s">
        <v>105</v>
      </c>
      <c r="G43" s="106"/>
      <c r="H43" s="106"/>
      <c r="I43" s="20">
        <f t="shared" si="29"/>
        <v>1</v>
      </c>
      <c r="J43" s="45">
        <f t="shared" si="8"/>
        <v>0</v>
      </c>
      <c r="K43" s="45">
        <f t="shared" si="9"/>
        <v>0</v>
      </c>
      <c r="L43" s="45">
        <f t="shared" si="10"/>
        <v>0</v>
      </c>
      <c r="M43" s="3">
        <f t="shared" si="30"/>
        <v>0</v>
      </c>
    </row>
    <row r="44" spans="1:13" ht="65.25" customHeight="1" x14ac:dyDescent="0.25">
      <c r="A44" s="63">
        <v>32</v>
      </c>
      <c r="B44" s="113" t="s">
        <v>94</v>
      </c>
      <c r="C44" s="114"/>
      <c r="D44" s="114"/>
      <c r="E44" s="115"/>
      <c r="F44" s="2" t="s">
        <v>105</v>
      </c>
      <c r="G44" s="106"/>
      <c r="H44" s="106"/>
      <c r="I44" s="20">
        <f t="shared" si="29"/>
        <v>1</v>
      </c>
      <c r="J44" s="45">
        <f t="shared" si="8"/>
        <v>0</v>
      </c>
      <c r="K44" s="45">
        <f t="shared" si="9"/>
        <v>0</v>
      </c>
      <c r="L44" s="45">
        <f t="shared" si="10"/>
        <v>0</v>
      </c>
      <c r="M44" s="3">
        <f t="shared" si="30"/>
        <v>0</v>
      </c>
    </row>
    <row r="45" spans="1:13" ht="53.25" customHeight="1" x14ac:dyDescent="0.25">
      <c r="A45" s="63">
        <v>33</v>
      </c>
      <c r="B45" s="113" t="s">
        <v>95</v>
      </c>
      <c r="C45" s="114"/>
      <c r="D45" s="114"/>
      <c r="E45" s="115"/>
      <c r="F45" s="2" t="s">
        <v>105</v>
      </c>
      <c r="G45" s="118"/>
      <c r="H45" s="119"/>
      <c r="I45" s="20">
        <f t="shared" si="29"/>
        <v>1</v>
      </c>
      <c r="J45" s="45">
        <f t="shared" si="8"/>
        <v>0</v>
      </c>
      <c r="K45" s="45">
        <f t="shared" si="9"/>
        <v>0</v>
      </c>
      <c r="L45" s="45">
        <f t="shared" si="10"/>
        <v>0</v>
      </c>
      <c r="M45" s="3">
        <f t="shared" si="30"/>
        <v>0</v>
      </c>
    </row>
    <row r="46" spans="1:13" ht="55.5" customHeight="1" x14ac:dyDescent="0.25">
      <c r="A46" s="63">
        <v>34</v>
      </c>
      <c r="B46" s="113" t="s">
        <v>99</v>
      </c>
      <c r="C46" s="114"/>
      <c r="D46" s="114"/>
      <c r="E46" s="115"/>
      <c r="F46" s="2" t="s">
        <v>105</v>
      </c>
      <c r="G46" s="118"/>
      <c r="H46" s="119"/>
      <c r="I46" s="20">
        <f t="shared" si="29"/>
        <v>1</v>
      </c>
      <c r="J46" s="45">
        <f t="shared" si="8"/>
        <v>0</v>
      </c>
      <c r="K46" s="45">
        <f t="shared" si="9"/>
        <v>0</v>
      </c>
      <c r="L46" s="45">
        <f t="shared" si="10"/>
        <v>0</v>
      </c>
      <c r="M46" s="3">
        <f t="shared" si="30"/>
        <v>0</v>
      </c>
    </row>
    <row r="47" spans="1:13" ht="38.25" customHeight="1" x14ac:dyDescent="0.25">
      <c r="A47" s="63">
        <v>35</v>
      </c>
      <c r="B47" s="113" t="s">
        <v>82</v>
      </c>
      <c r="C47" s="114"/>
      <c r="D47" s="114"/>
      <c r="E47" s="115"/>
      <c r="F47" s="2" t="s">
        <v>105</v>
      </c>
      <c r="G47" s="106"/>
      <c r="H47" s="106"/>
      <c r="I47" s="20">
        <f t="shared" si="29"/>
        <v>1</v>
      </c>
      <c r="J47" s="45">
        <f t="shared" si="8"/>
        <v>0</v>
      </c>
      <c r="K47" s="45">
        <f t="shared" si="9"/>
        <v>0</v>
      </c>
      <c r="L47" s="45">
        <f t="shared" si="10"/>
        <v>0</v>
      </c>
      <c r="M47" s="3">
        <f t="shared" si="30"/>
        <v>0</v>
      </c>
    </row>
    <row r="48" spans="1:13" ht="29.25" customHeight="1" x14ac:dyDescent="0.25">
      <c r="A48" s="63">
        <v>36</v>
      </c>
      <c r="B48" s="113" t="s">
        <v>83</v>
      </c>
      <c r="C48" s="114"/>
      <c r="D48" s="114"/>
      <c r="E48" s="115"/>
      <c r="F48" s="2" t="s">
        <v>105</v>
      </c>
      <c r="G48" s="106"/>
      <c r="H48" s="106"/>
      <c r="I48" s="20">
        <f t="shared" si="29"/>
        <v>1</v>
      </c>
      <c r="J48" s="45">
        <f t="shared" si="8"/>
        <v>0</v>
      </c>
      <c r="K48" s="45">
        <f t="shared" si="9"/>
        <v>0</v>
      </c>
      <c r="L48" s="45">
        <f t="shared" si="10"/>
        <v>0</v>
      </c>
      <c r="M48" s="3">
        <f t="shared" si="30"/>
        <v>0</v>
      </c>
    </row>
    <row r="49" spans="1:13" ht="54.75" customHeight="1" x14ac:dyDescent="0.25">
      <c r="A49" s="63">
        <v>37</v>
      </c>
      <c r="B49" s="113" t="s">
        <v>84</v>
      </c>
      <c r="C49" s="114"/>
      <c r="D49" s="114"/>
      <c r="E49" s="115"/>
      <c r="F49" s="2" t="s">
        <v>105</v>
      </c>
      <c r="G49" s="106"/>
      <c r="H49" s="106"/>
      <c r="I49" s="20">
        <f t="shared" si="29"/>
        <v>1</v>
      </c>
      <c r="J49" s="45">
        <f t="shared" si="8"/>
        <v>0</v>
      </c>
      <c r="K49" s="45">
        <f t="shared" si="9"/>
        <v>0</v>
      </c>
      <c r="L49" s="45">
        <f t="shared" si="10"/>
        <v>0</v>
      </c>
      <c r="M49" s="3">
        <f t="shared" si="30"/>
        <v>0</v>
      </c>
    </row>
    <row r="50" spans="1:13" ht="41.25" customHeight="1" x14ac:dyDescent="0.25">
      <c r="A50" s="63">
        <v>38</v>
      </c>
      <c r="B50" s="113" t="s">
        <v>85</v>
      </c>
      <c r="C50" s="114"/>
      <c r="D50" s="114"/>
      <c r="E50" s="115"/>
      <c r="F50" s="2" t="s">
        <v>105</v>
      </c>
      <c r="G50" s="106"/>
      <c r="H50" s="106"/>
      <c r="I50" s="20">
        <f t="shared" si="29"/>
        <v>1</v>
      </c>
      <c r="J50" s="45">
        <f t="shared" si="8"/>
        <v>0</v>
      </c>
      <c r="K50" s="45">
        <f t="shared" si="9"/>
        <v>0</v>
      </c>
      <c r="L50" s="45">
        <f t="shared" si="10"/>
        <v>0</v>
      </c>
      <c r="M50" s="3">
        <f t="shared" si="30"/>
        <v>0</v>
      </c>
    </row>
    <row r="51" spans="1:13" ht="39.75" customHeight="1" x14ac:dyDescent="0.25">
      <c r="A51" s="63">
        <v>39</v>
      </c>
      <c r="B51" s="113" t="s">
        <v>86</v>
      </c>
      <c r="C51" s="114"/>
      <c r="D51" s="114"/>
      <c r="E51" s="115"/>
      <c r="F51" s="2" t="s">
        <v>104</v>
      </c>
      <c r="G51" s="106"/>
      <c r="H51" s="106"/>
      <c r="I51" s="20">
        <f t="shared" si="29"/>
        <v>3</v>
      </c>
      <c r="J51" s="45">
        <f t="shared" si="8"/>
        <v>1</v>
      </c>
      <c r="K51" s="45">
        <f t="shared" si="9"/>
        <v>3</v>
      </c>
      <c r="L51" s="45">
        <f t="shared" si="10"/>
        <v>1</v>
      </c>
      <c r="M51" s="3">
        <f t="shared" si="30"/>
        <v>0</v>
      </c>
    </row>
    <row r="52" spans="1:13" ht="65.25" customHeight="1" x14ac:dyDescent="0.25">
      <c r="A52" s="63">
        <v>40</v>
      </c>
      <c r="B52" s="113" t="s">
        <v>87</v>
      </c>
      <c r="C52" s="114"/>
      <c r="D52" s="114"/>
      <c r="E52" s="115"/>
      <c r="F52" s="2" t="s">
        <v>104</v>
      </c>
      <c r="G52" s="106"/>
      <c r="H52" s="106"/>
      <c r="I52" s="20">
        <f t="shared" si="29"/>
        <v>3</v>
      </c>
      <c r="J52" s="45">
        <f t="shared" si="8"/>
        <v>1</v>
      </c>
      <c r="K52" s="45">
        <f t="shared" si="9"/>
        <v>3</v>
      </c>
      <c r="L52" s="45">
        <f t="shared" si="10"/>
        <v>1</v>
      </c>
      <c r="M52" s="3">
        <f t="shared" si="30"/>
        <v>0</v>
      </c>
    </row>
    <row r="53" spans="1:13" ht="28.5" customHeight="1" x14ac:dyDescent="0.25">
      <c r="A53" s="63">
        <v>41</v>
      </c>
      <c r="B53" s="113" t="s">
        <v>88</v>
      </c>
      <c r="C53" s="114"/>
      <c r="D53" s="114"/>
      <c r="E53" s="115"/>
      <c r="F53" s="2" t="s">
        <v>104</v>
      </c>
      <c r="G53" s="106"/>
      <c r="H53" s="106"/>
      <c r="I53" s="20">
        <f t="shared" si="29"/>
        <v>3</v>
      </c>
      <c r="J53" s="45">
        <f t="shared" si="8"/>
        <v>1</v>
      </c>
      <c r="K53" s="45">
        <f t="shared" si="9"/>
        <v>3</v>
      </c>
      <c r="L53" s="45">
        <f t="shared" si="10"/>
        <v>1</v>
      </c>
      <c r="M53" s="3">
        <f t="shared" si="30"/>
        <v>0</v>
      </c>
    </row>
    <row r="54" spans="1:13" ht="27" customHeight="1" x14ac:dyDescent="0.25">
      <c r="A54" s="63">
        <v>42</v>
      </c>
      <c r="B54" s="113" t="s">
        <v>89</v>
      </c>
      <c r="C54" s="114"/>
      <c r="D54" s="114"/>
      <c r="E54" s="115"/>
      <c r="F54" s="2" t="s">
        <v>104</v>
      </c>
      <c r="G54" s="106"/>
      <c r="H54" s="106"/>
      <c r="I54" s="20">
        <f t="shared" si="29"/>
        <v>3</v>
      </c>
      <c r="J54" s="45">
        <f t="shared" si="8"/>
        <v>1</v>
      </c>
      <c r="K54" s="45">
        <f t="shared" si="9"/>
        <v>3</v>
      </c>
      <c r="L54" s="45">
        <f t="shared" si="10"/>
        <v>1</v>
      </c>
      <c r="M54" s="3">
        <f t="shared" si="30"/>
        <v>0</v>
      </c>
    </row>
    <row r="55" spans="1:13" x14ac:dyDescent="0.25">
      <c r="A55" s="63">
        <v>43</v>
      </c>
      <c r="B55" s="113" t="s">
        <v>51</v>
      </c>
      <c r="C55" s="114"/>
      <c r="D55" s="114"/>
      <c r="E55" s="115"/>
      <c r="F55" s="2" t="s">
        <v>104</v>
      </c>
      <c r="G55" s="106"/>
      <c r="H55" s="106"/>
      <c r="I55" s="20">
        <f t="shared" ref="I55" si="31">IF(F55="SI",3,IF(F55="NO",2,1))</f>
        <v>3</v>
      </c>
      <c r="J55" s="45">
        <f t="shared" si="8"/>
        <v>1</v>
      </c>
      <c r="K55" s="45">
        <f t="shared" si="9"/>
        <v>3</v>
      </c>
      <c r="L55" s="45">
        <f t="shared" si="10"/>
        <v>1</v>
      </c>
      <c r="M55" s="3">
        <f t="shared" ref="M55" si="32">IF(F55="No","3 - Nulo",0)</f>
        <v>0</v>
      </c>
    </row>
    <row r="56" spans="1:13" ht="16.5" customHeight="1" thickBot="1" x14ac:dyDescent="0.3">
      <c r="F56" s="108" t="s">
        <v>40</v>
      </c>
      <c r="G56" s="109"/>
      <c r="H56" s="110"/>
      <c r="I56" s="21">
        <f>IFERROR(L56/J56,"-")</f>
        <v>1</v>
      </c>
      <c r="J56" s="49">
        <f>SUM(J20:J55,J12:J18)</f>
        <v>28</v>
      </c>
      <c r="K56" s="49">
        <f t="shared" si="9"/>
        <v>28</v>
      </c>
      <c r="L56" s="49">
        <f>SUM(L20:L55,L12:L18)</f>
        <v>28</v>
      </c>
      <c r="M56" s="50"/>
    </row>
    <row r="57" spans="1:13" ht="15" customHeight="1" x14ac:dyDescent="0.25"/>
  </sheetData>
  <mergeCells count="91">
    <mergeCell ref="B53:E53"/>
    <mergeCell ref="G53:H53"/>
    <mergeCell ref="B48:E48"/>
    <mergeCell ref="G48:H48"/>
    <mergeCell ref="B39:E39"/>
    <mergeCell ref="G39:H39"/>
    <mergeCell ref="B47:E47"/>
    <mergeCell ref="G47:H47"/>
    <mergeCell ref="G41:H41"/>
    <mergeCell ref="B44:E44"/>
    <mergeCell ref="G44:H44"/>
    <mergeCell ref="B42:E42"/>
    <mergeCell ref="G42:H42"/>
    <mergeCell ref="B43:E43"/>
    <mergeCell ref="G43:H43"/>
    <mergeCell ref="B55:E55"/>
    <mergeCell ref="G55:H55"/>
    <mergeCell ref="B45:E45"/>
    <mergeCell ref="G45:H45"/>
    <mergeCell ref="B46:E46"/>
    <mergeCell ref="G46:H46"/>
    <mergeCell ref="B54:E54"/>
    <mergeCell ref="G54:H54"/>
    <mergeCell ref="B51:E51"/>
    <mergeCell ref="G51:H51"/>
    <mergeCell ref="B52:E52"/>
    <mergeCell ref="G52:H52"/>
    <mergeCell ref="B49:E49"/>
    <mergeCell ref="G49:H49"/>
    <mergeCell ref="B50:E50"/>
    <mergeCell ref="G50:H50"/>
    <mergeCell ref="B21:E21"/>
    <mergeCell ref="G21:H21"/>
    <mergeCell ref="B22:E22"/>
    <mergeCell ref="G22:H22"/>
    <mergeCell ref="B23:E23"/>
    <mergeCell ref="G23:H23"/>
    <mergeCell ref="B24:E24"/>
    <mergeCell ref="G24:H24"/>
    <mergeCell ref="B25:E25"/>
    <mergeCell ref="G25:H25"/>
    <mergeCell ref="B31:E31"/>
    <mergeCell ref="G31:H31"/>
    <mergeCell ref="B30:E30"/>
    <mergeCell ref="G30:H30"/>
    <mergeCell ref="B29:E29"/>
    <mergeCell ref="G29:H29"/>
    <mergeCell ref="B32:E32"/>
    <mergeCell ref="G32:H32"/>
    <mergeCell ref="B40:E40"/>
    <mergeCell ref="G40:H40"/>
    <mergeCell ref="B37:E37"/>
    <mergeCell ref="G37:H37"/>
    <mergeCell ref="B38:E38"/>
    <mergeCell ref="G38:H38"/>
    <mergeCell ref="B35:E35"/>
    <mergeCell ref="G35:H35"/>
    <mergeCell ref="B36:E36"/>
    <mergeCell ref="B34:E34"/>
    <mergeCell ref="G34:H34"/>
    <mergeCell ref="B33:E33"/>
    <mergeCell ref="G33:H33"/>
    <mergeCell ref="G36:H36"/>
    <mergeCell ref="A8:M8"/>
    <mergeCell ref="A9:M9"/>
    <mergeCell ref="B11:E11"/>
    <mergeCell ref="G11:H11"/>
    <mergeCell ref="G12:H12"/>
    <mergeCell ref="B12:E12"/>
    <mergeCell ref="B16:E16"/>
    <mergeCell ref="G16:H16"/>
    <mergeCell ref="F56:H56"/>
    <mergeCell ref="B20:E20"/>
    <mergeCell ref="G20:H20"/>
    <mergeCell ref="B18:E18"/>
    <mergeCell ref="G18:H18"/>
    <mergeCell ref="B17:E17"/>
    <mergeCell ref="G17:H17"/>
    <mergeCell ref="B28:E28"/>
    <mergeCell ref="G28:H28"/>
    <mergeCell ref="B27:E27"/>
    <mergeCell ref="G27:H27"/>
    <mergeCell ref="B26:E26"/>
    <mergeCell ref="G26:H26"/>
    <mergeCell ref="B41:E41"/>
    <mergeCell ref="B13:E13"/>
    <mergeCell ref="G13:H13"/>
    <mergeCell ref="B14:E14"/>
    <mergeCell ref="G14:H14"/>
    <mergeCell ref="B15:E15"/>
    <mergeCell ref="G15:H15"/>
  </mergeCells>
  <conditionalFormatting sqref="M21:M25 M41">
    <cfRule type="cellIs" dxfId="37" priority="160" stopIfTrue="1" operator="notEqual">
      <formula>0</formula>
    </cfRule>
  </conditionalFormatting>
  <conditionalFormatting sqref="M16:M18">
    <cfRule type="cellIs" dxfId="36" priority="158" stopIfTrue="1" operator="notEqual">
      <formula>0</formula>
    </cfRule>
  </conditionalFormatting>
  <conditionalFormatting sqref="M20">
    <cfRule type="cellIs" dxfId="35" priority="156" stopIfTrue="1" operator="notEqual">
      <formula>0</formula>
    </cfRule>
  </conditionalFormatting>
  <conditionalFormatting sqref="I56">
    <cfRule type="cellIs" dxfId="34" priority="115" operator="lessThan">
      <formula>80%</formula>
    </cfRule>
    <cfRule type="cellIs" dxfId="33" priority="116" operator="between">
      <formula>80%</formula>
      <formula>89%</formula>
    </cfRule>
    <cfRule type="cellIs" dxfId="32" priority="117" operator="greaterThan">
      <formula>89%</formula>
    </cfRule>
  </conditionalFormatting>
  <conditionalFormatting sqref="M18">
    <cfRule type="cellIs" dxfId="31" priority="108" stopIfTrue="1" operator="notEqual">
      <formula>0</formula>
    </cfRule>
  </conditionalFormatting>
  <conditionalFormatting sqref="M12">
    <cfRule type="cellIs" dxfId="30" priority="100" stopIfTrue="1" operator="notEqual">
      <formula>0</formula>
    </cfRule>
  </conditionalFormatting>
  <conditionalFormatting sqref="M13:M15">
    <cfRule type="cellIs" dxfId="29" priority="94" stopIfTrue="1" operator="notEqual">
      <formula>0</formula>
    </cfRule>
  </conditionalFormatting>
  <conditionalFormatting sqref="M28">
    <cfRule type="cellIs" dxfId="28" priority="89" stopIfTrue="1" operator="notEqual">
      <formula>0</formula>
    </cfRule>
  </conditionalFormatting>
  <conditionalFormatting sqref="M27">
    <cfRule type="cellIs" dxfId="27" priority="87" stopIfTrue="1" operator="notEqual">
      <formula>0</formula>
    </cfRule>
  </conditionalFormatting>
  <conditionalFormatting sqref="M26">
    <cfRule type="cellIs" dxfId="26" priority="85" stopIfTrue="1" operator="notEqual">
      <formula>0</formula>
    </cfRule>
  </conditionalFormatting>
  <conditionalFormatting sqref="M31">
    <cfRule type="cellIs" dxfId="25" priority="83" stopIfTrue="1" operator="notEqual">
      <formula>0</formula>
    </cfRule>
  </conditionalFormatting>
  <conditionalFormatting sqref="M30">
    <cfRule type="cellIs" dxfId="24" priority="81" stopIfTrue="1" operator="notEqual">
      <formula>0</formula>
    </cfRule>
  </conditionalFormatting>
  <conditionalFormatting sqref="M29">
    <cfRule type="cellIs" dxfId="23" priority="79" stopIfTrue="1" operator="notEqual">
      <formula>0</formula>
    </cfRule>
  </conditionalFormatting>
  <conditionalFormatting sqref="M39">
    <cfRule type="cellIs" dxfId="22" priority="77" stopIfTrue="1" operator="notEqual">
      <formula>0</formula>
    </cfRule>
  </conditionalFormatting>
  <conditionalFormatting sqref="M34">
    <cfRule type="cellIs" dxfId="21" priority="75" stopIfTrue="1" operator="notEqual">
      <formula>0</formula>
    </cfRule>
  </conditionalFormatting>
  <conditionalFormatting sqref="M33">
    <cfRule type="cellIs" dxfId="20" priority="73" stopIfTrue="1" operator="notEqual">
      <formula>0</formula>
    </cfRule>
  </conditionalFormatting>
  <conditionalFormatting sqref="M32">
    <cfRule type="cellIs" dxfId="19" priority="71" stopIfTrue="1" operator="notEqual">
      <formula>0</formula>
    </cfRule>
  </conditionalFormatting>
  <conditionalFormatting sqref="M40">
    <cfRule type="cellIs" dxfId="18" priority="69" stopIfTrue="1" operator="notEqual">
      <formula>0</formula>
    </cfRule>
  </conditionalFormatting>
  <conditionalFormatting sqref="M37">
    <cfRule type="cellIs" dxfId="17" priority="67" stopIfTrue="1" operator="notEqual">
      <formula>0</formula>
    </cfRule>
  </conditionalFormatting>
  <conditionalFormatting sqref="M38">
    <cfRule type="cellIs" dxfId="16" priority="65" stopIfTrue="1" operator="notEqual">
      <formula>0</formula>
    </cfRule>
  </conditionalFormatting>
  <conditionalFormatting sqref="M35">
    <cfRule type="cellIs" dxfId="15" priority="63" stopIfTrue="1" operator="notEqual">
      <formula>0</formula>
    </cfRule>
  </conditionalFormatting>
  <conditionalFormatting sqref="M36">
    <cfRule type="cellIs" dxfId="14" priority="61" stopIfTrue="1" operator="notEqual">
      <formula>0</formula>
    </cfRule>
  </conditionalFormatting>
  <conditionalFormatting sqref="M44">
    <cfRule type="cellIs" dxfId="13" priority="59" stopIfTrue="1" operator="notEqual">
      <formula>0</formula>
    </cfRule>
  </conditionalFormatting>
  <conditionalFormatting sqref="M43">
    <cfRule type="cellIs" dxfId="12" priority="57" stopIfTrue="1" operator="notEqual">
      <formula>0</formula>
    </cfRule>
  </conditionalFormatting>
  <conditionalFormatting sqref="M42">
    <cfRule type="cellIs" dxfId="11" priority="55" stopIfTrue="1" operator="notEqual">
      <formula>0</formula>
    </cfRule>
  </conditionalFormatting>
  <conditionalFormatting sqref="M47">
    <cfRule type="cellIs" dxfId="10" priority="53" stopIfTrue="1" operator="notEqual">
      <formula>0</formula>
    </cfRule>
  </conditionalFormatting>
  <conditionalFormatting sqref="M46">
    <cfRule type="cellIs" dxfId="9" priority="51" stopIfTrue="1" operator="notEqual">
      <formula>0</formula>
    </cfRule>
  </conditionalFormatting>
  <conditionalFormatting sqref="M45">
    <cfRule type="cellIs" dxfId="8" priority="49" stopIfTrue="1" operator="notEqual">
      <formula>0</formula>
    </cfRule>
  </conditionalFormatting>
  <conditionalFormatting sqref="M50">
    <cfRule type="cellIs" dxfId="7" priority="45" stopIfTrue="1" operator="notEqual">
      <formula>0</formula>
    </cfRule>
  </conditionalFormatting>
  <conditionalFormatting sqref="M49">
    <cfRule type="cellIs" dxfId="6" priority="43" stopIfTrue="1" operator="notEqual">
      <formula>0</formula>
    </cfRule>
  </conditionalFormatting>
  <conditionalFormatting sqref="M48">
    <cfRule type="cellIs" dxfId="5" priority="41" stopIfTrue="1" operator="notEqual">
      <formula>0</formula>
    </cfRule>
  </conditionalFormatting>
  <conditionalFormatting sqref="M53">
    <cfRule type="cellIs" dxfId="4" priority="37" stopIfTrue="1" operator="notEqual">
      <formula>0</formula>
    </cfRule>
  </conditionalFormatting>
  <conditionalFormatting sqref="M54">
    <cfRule type="cellIs" dxfId="3" priority="35" stopIfTrue="1" operator="notEqual">
      <formula>0</formula>
    </cfRule>
  </conditionalFormatting>
  <conditionalFormatting sqref="M51">
    <cfRule type="cellIs" dxfId="2" priority="33" stopIfTrue="1" operator="notEqual">
      <formula>0</formula>
    </cfRule>
  </conditionalFormatting>
  <conditionalFormatting sqref="M52">
    <cfRule type="cellIs" dxfId="1" priority="31" stopIfTrue="1" operator="notEqual">
      <formula>0</formula>
    </cfRule>
  </conditionalFormatting>
  <conditionalFormatting sqref="M55">
    <cfRule type="cellIs" dxfId="0" priority="9" stopIfTrue="1" operator="notEqual">
      <formula>0</formula>
    </cfRule>
  </conditionalFormatting>
  <dataValidations count="2">
    <dataValidation type="list" allowBlank="1" showInputMessage="1" showErrorMessage="1" sqref="F983076:F983095 F65572:F65591 F131108:F131127 F196644:F196663 F262180:F262199 F327716:F327735 F393252:F393271 F458788:F458807 F524324:F524343 F589860:F589879 F655396:F655415 F720932:F720951 F786468:F786487 F852004:F852023 F917540:F917559" xr:uid="{00000000-0002-0000-0300-000000000000}">
      <formula1>"SI,NO"</formula1>
    </dataValidation>
    <dataValidation type="list" allowBlank="1" showInputMessage="1" showErrorMessage="1" sqref="F20:F55 F12:F17" xr:uid="{00000000-0002-0000-0300-000001000000}">
      <formula1>"SI, NO, NO APLICA"</formula1>
    </dataValidation>
  </dataValidations>
  <pageMargins left="0.70866141732283472" right="0.70866141732283472" top="0.74803149606299213" bottom="0.74803149606299213" header="0.31496062992125984" footer="0.31496062992125984"/>
  <pageSetup scale="5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18" id="{7097A316-D15A-4AF3-A69D-14327EF402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I20</xm:sqref>
        </x14:conditionalFormatting>
        <x14:conditionalFormatting xmlns:xm="http://schemas.microsoft.com/office/excel/2006/main">
          <x14:cfRule type="iconSet" priority="107" id="{CC9D7898-F8E4-4E02-B59F-E3ED0886DD83}">
            <x14:iconSet iconSet="3Symbols2" showValue="0" custom="1">
              <x14:cfvo type="percent">
                <xm:f>0</xm:f>
              </x14:cfvo>
              <x14:cfvo type="num">
                <xm:f>2</xm:f>
              </x14:cfvo>
              <x14:cfvo type="num">
                <xm:f>3</xm:f>
              </x14:cfvo>
              <x14:cfIcon iconSet="3Symbols2" iconId="0"/>
              <x14:cfIcon iconSet="4RedToBlack" iconId="1"/>
              <x14:cfIcon iconSet="3Symbols2" iconId="2"/>
            </x14:iconSet>
          </x14:cfRule>
          <xm:sqref>I18</xm:sqref>
        </x14:conditionalFormatting>
        <x14:conditionalFormatting xmlns:xm="http://schemas.microsoft.com/office/excel/2006/main">
          <x14:cfRule type="iconSet" priority="99" id="{3B15CB8C-5E65-4C6D-A143-9E41506DF71F}">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I12</xm:sqref>
        </x14:conditionalFormatting>
        <x14:conditionalFormatting xmlns:xm="http://schemas.microsoft.com/office/excel/2006/main">
          <x14:cfRule type="iconSet" priority="93" id="{8E27A0C7-860C-421A-B637-4EEAF345C81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I13:I15</xm:sqref>
        </x14:conditionalFormatting>
        <x14:conditionalFormatting xmlns:xm="http://schemas.microsoft.com/office/excel/2006/main">
          <x14:cfRule type="iconSet" priority="90" id="{6347A46D-D973-405B-BF3B-9153B3BC811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I28</xm:sqref>
        </x14:conditionalFormatting>
        <x14:conditionalFormatting xmlns:xm="http://schemas.microsoft.com/office/excel/2006/main">
          <x14:cfRule type="iconSet" priority="88" id="{B097A18A-DA9A-4830-908C-37207D21EF1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I27</xm:sqref>
        </x14:conditionalFormatting>
        <x14:conditionalFormatting xmlns:xm="http://schemas.microsoft.com/office/excel/2006/main">
          <x14:cfRule type="iconSet" priority="86" id="{D940F62E-8D4E-4260-9837-8FAF9EB306B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I26</xm:sqref>
        </x14:conditionalFormatting>
        <x14:conditionalFormatting xmlns:xm="http://schemas.microsoft.com/office/excel/2006/main">
          <x14:cfRule type="iconSet" priority="84" id="{22582294-DBA4-467A-8EBD-F9BE9D72B5D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I31</xm:sqref>
        </x14:conditionalFormatting>
        <x14:conditionalFormatting xmlns:xm="http://schemas.microsoft.com/office/excel/2006/main">
          <x14:cfRule type="iconSet" priority="82" id="{62D7E7A7-B4C7-48BA-82A7-6846AE56D9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I30</xm:sqref>
        </x14:conditionalFormatting>
        <x14:conditionalFormatting xmlns:xm="http://schemas.microsoft.com/office/excel/2006/main">
          <x14:cfRule type="iconSet" priority="80" id="{90DBBB5D-AE18-4640-9731-BB6DC099093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I29</xm:sqref>
        </x14:conditionalFormatting>
        <x14:conditionalFormatting xmlns:xm="http://schemas.microsoft.com/office/excel/2006/main">
          <x14:cfRule type="iconSet" priority="78" id="{BA333690-365E-4975-98FF-971B1977421D}">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I39</xm:sqref>
        </x14:conditionalFormatting>
        <x14:conditionalFormatting xmlns:xm="http://schemas.microsoft.com/office/excel/2006/main">
          <x14:cfRule type="iconSet" priority="76" id="{F7A5EC9A-6F32-4462-9C4B-F1445FFA344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I34</xm:sqref>
        </x14:conditionalFormatting>
        <x14:conditionalFormatting xmlns:xm="http://schemas.microsoft.com/office/excel/2006/main">
          <x14:cfRule type="iconSet" priority="74" id="{3B9D354E-3DCC-4FE4-AB2A-C5EA04BD47C0}">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I33</xm:sqref>
        </x14:conditionalFormatting>
        <x14:conditionalFormatting xmlns:xm="http://schemas.microsoft.com/office/excel/2006/main">
          <x14:cfRule type="iconSet" priority="72" id="{F0EAAB6E-B1A6-4A9F-BE8E-341F1F66465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I32</xm:sqref>
        </x14:conditionalFormatting>
        <x14:conditionalFormatting xmlns:xm="http://schemas.microsoft.com/office/excel/2006/main">
          <x14:cfRule type="iconSet" priority="70" id="{C7629B6F-748D-4A47-8B12-ADDB724A608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I40</xm:sqref>
        </x14:conditionalFormatting>
        <x14:conditionalFormatting xmlns:xm="http://schemas.microsoft.com/office/excel/2006/main">
          <x14:cfRule type="iconSet" priority="68" id="{5099CC86-D504-480E-B94B-8EC7C2D17F87}">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I37</xm:sqref>
        </x14:conditionalFormatting>
        <x14:conditionalFormatting xmlns:xm="http://schemas.microsoft.com/office/excel/2006/main">
          <x14:cfRule type="iconSet" priority="66" id="{73974FCE-73F7-4BFE-A076-E4E6CD3C192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I38</xm:sqref>
        </x14:conditionalFormatting>
        <x14:conditionalFormatting xmlns:xm="http://schemas.microsoft.com/office/excel/2006/main">
          <x14:cfRule type="iconSet" priority="64" id="{CB341544-6DA9-4B95-87C4-B85C116C815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I35</xm:sqref>
        </x14:conditionalFormatting>
        <x14:conditionalFormatting xmlns:xm="http://schemas.microsoft.com/office/excel/2006/main">
          <x14:cfRule type="iconSet" priority="62" id="{29A6604F-6BA5-4821-B107-FD763F71971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I36</xm:sqref>
        </x14:conditionalFormatting>
        <x14:conditionalFormatting xmlns:xm="http://schemas.microsoft.com/office/excel/2006/main">
          <x14:cfRule type="iconSet" priority="60" id="{D3803699-C4C4-45BA-AB3C-6E34D07D387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I44</xm:sqref>
        </x14:conditionalFormatting>
        <x14:conditionalFormatting xmlns:xm="http://schemas.microsoft.com/office/excel/2006/main">
          <x14:cfRule type="iconSet" priority="58" id="{7381FD8E-C08C-46C7-AE68-1D45172D276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I43</xm:sqref>
        </x14:conditionalFormatting>
        <x14:conditionalFormatting xmlns:xm="http://schemas.microsoft.com/office/excel/2006/main">
          <x14:cfRule type="iconSet" priority="56" id="{F8EB30B6-1F37-4C92-B5F7-1D5A207CE58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I42</xm:sqref>
        </x14:conditionalFormatting>
        <x14:conditionalFormatting xmlns:xm="http://schemas.microsoft.com/office/excel/2006/main">
          <x14:cfRule type="iconSet" priority="54" id="{F6FBBB69-2086-4050-A1DC-FD862230385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I47</xm:sqref>
        </x14:conditionalFormatting>
        <x14:conditionalFormatting xmlns:xm="http://schemas.microsoft.com/office/excel/2006/main">
          <x14:cfRule type="iconSet" priority="52" id="{9CC4763C-8D7A-447B-A9E9-29B3CD96B07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I46</xm:sqref>
        </x14:conditionalFormatting>
        <x14:conditionalFormatting xmlns:xm="http://schemas.microsoft.com/office/excel/2006/main">
          <x14:cfRule type="iconSet" priority="50" id="{8F7D3364-5527-4250-BBB6-FC0B9B3F2FE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I45</xm:sqref>
        </x14:conditionalFormatting>
        <x14:conditionalFormatting xmlns:xm="http://schemas.microsoft.com/office/excel/2006/main">
          <x14:cfRule type="iconSet" priority="46" id="{C6CEAA02-3E7F-4DFF-8FC0-62F93DEB34D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I50</xm:sqref>
        </x14:conditionalFormatting>
        <x14:conditionalFormatting xmlns:xm="http://schemas.microsoft.com/office/excel/2006/main">
          <x14:cfRule type="iconSet" priority="44" id="{DFDECF05-0610-4010-8367-DED4CCAC84C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I49</xm:sqref>
        </x14:conditionalFormatting>
        <x14:conditionalFormatting xmlns:xm="http://schemas.microsoft.com/office/excel/2006/main">
          <x14:cfRule type="iconSet" priority="42" id="{611D685A-5993-4000-8961-438EDF4DDE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I48</xm:sqref>
        </x14:conditionalFormatting>
        <x14:conditionalFormatting xmlns:xm="http://schemas.microsoft.com/office/excel/2006/main">
          <x14:cfRule type="iconSet" priority="38" id="{3B54178F-1F8E-46BE-905E-99432920BCF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I53</xm:sqref>
        </x14:conditionalFormatting>
        <x14:conditionalFormatting xmlns:xm="http://schemas.microsoft.com/office/excel/2006/main">
          <x14:cfRule type="iconSet" priority="36" id="{C682E65B-EB24-4343-BB72-9EFC17CD5DE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I54</xm:sqref>
        </x14:conditionalFormatting>
        <x14:conditionalFormatting xmlns:xm="http://schemas.microsoft.com/office/excel/2006/main">
          <x14:cfRule type="iconSet" priority="34" id="{50B233C2-06C5-4850-A976-03264ED5133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I51</xm:sqref>
        </x14:conditionalFormatting>
        <x14:conditionalFormatting xmlns:xm="http://schemas.microsoft.com/office/excel/2006/main">
          <x14:cfRule type="iconSet" priority="32" id="{5F8B94FC-E49D-4732-B079-2CC75F9E511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I52</xm:sqref>
        </x14:conditionalFormatting>
        <x14:conditionalFormatting xmlns:xm="http://schemas.microsoft.com/office/excel/2006/main">
          <x14:cfRule type="iconSet" priority="10" id="{A45E3DA8-611A-4B2B-BE2E-5ACEA4F7C31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I55</xm:sqref>
        </x14:conditionalFormatting>
        <x14:conditionalFormatting xmlns:xm="http://schemas.microsoft.com/office/excel/2006/main">
          <x14:cfRule type="iconSet" priority="170" id="{B42EFE7B-B484-49F8-BCB2-C6F818AE0B0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I21:I25 I41</xm:sqref>
        </x14:conditionalFormatting>
        <x14:conditionalFormatting xmlns:xm="http://schemas.microsoft.com/office/excel/2006/main">
          <x14:cfRule type="iconSet" priority="173" id="{4402B1F9-DAB5-4661-9665-A9FC09916B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I16:I17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D108CE498884148A4900638AB632DFA" ma:contentTypeVersion="0" ma:contentTypeDescription="Crear nuevo documento." ma:contentTypeScope="" ma:versionID="3703657b2d2a56cd08285515640a9be9">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14017E-7003-46D7-9E74-0B013D0F3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AB736CD-5B00-4DDF-B7F6-F464E12F5C35}">
  <ds:schemaRefs>
    <ds:schemaRef ds:uri="http://schemas.microsoft.com/sharepoint/v3/contenttype/forms"/>
  </ds:schemaRefs>
</ds:datastoreItem>
</file>

<file path=customXml/itemProps3.xml><?xml version="1.0" encoding="utf-8"?>
<ds:datastoreItem xmlns:ds="http://schemas.openxmlformats.org/officeDocument/2006/customXml" ds:itemID="{21B3FDD8-CB99-4202-8EEB-C2CFF344B00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Instrucciones</vt:lpstr>
      <vt:lpstr>Criterios de Cumplimiento</vt:lpstr>
      <vt:lpstr>Lista_Verificación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Gasca Espinosa De Los Monteros</dc:creator>
  <cp:lastModifiedBy>JAIME MALDONADO BAEZ</cp:lastModifiedBy>
  <cp:lastPrinted>2018-11-21T15:26:05Z</cp:lastPrinted>
  <dcterms:created xsi:type="dcterms:W3CDTF">2018-03-09T21:59:57Z</dcterms:created>
  <dcterms:modified xsi:type="dcterms:W3CDTF">2020-06-17T04:15:03Z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0x0101004D108CE498884148A4900638AB632DFA</vt:lpwstr>
  </property>
</Properties>
</file>