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Documentacion\Desarrollo\MyRepository\382_Sustitutivas\Documentos\PruebasUAT_SolucionesNegocio\"/>
    </mc:Choice>
  </mc:AlternateContent>
  <xr:revisionPtr revIDLastSave="0" documentId="13_ncr:1_{0AAA755B-EF25-49B9-A366-D6FEC8DC4BB4}" xr6:coauthVersionLast="45" xr6:coauthVersionMax="45" xr10:uidLastSave="{00000000-0000-0000-0000-000000000000}"/>
  <bookViews>
    <workbookView xWindow="-120" yWindow="-120" windowWidth="20730" windowHeight="11310" tabRatio="729" activeTab="6" xr2:uid="{00000000-000D-0000-FFFF-FFFF00000000}"/>
  </bookViews>
  <sheets>
    <sheet name="Pagos" sheetId="1" r:id="rId1"/>
    <sheet name="Ceros" sheetId="2" r:id="rId2"/>
    <sheet name="Anual" sheetId="3" r:id="rId3"/>
    <sheet name="Concentrado" sheetId="4" r:id="rId4"/>
    <sheet name="Unicos" sheetId="5" r:id="rId5"/>
    <sheet name="DatosGenerales" sheetId="6" r:id="rId6"/>
    <sheet name="Hoja1" sheetId="7" r:id="rId7"/>
  </sheets>
  <definedNames>
    <definedName name="_xlnm._FilterDatabase" localSheetId="3" hidden="1">Concentrado!$B$1:$L$55</definedName>
    <definedName name="_xlnm._FilterDatabase" localSheetId="4" hidden="1">Unicos!$B$1:$H$17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7" l="1"/>
  <c r="E50" i="7"/>
  <c r="E51" i="7"/>
  <c r="B39" i="7"/>
  <c r="C39" i="7" s="1"/>
  <c r="D39" i="7" s="1"/>
  <c r="F39" i="7" s="1"/>
  <c r="H39" i="7" s="1"/>
  <c r="B40" i="7"/>
  <c r="C40" i="7" s="1"/>
  <c r="D40" i="7" s="1"/>
  <c r="B41" i="7"/>
  <c r="C41" i="7" s="1"/>
  <c r="D41" i="7" s="1"/>
  <c r="E41" i="7" s="1"/>
  <c r="B42" i="7"/>
  <c r="C42" i="7" s="1"/>
  <c r="D42" i="7" s="1"/>
  <c r="E42" i="7" s="1"/>
  <c r="B43" i="7"/>
  <c r="C43" i="7" s="1"/>
  <c r="D43" i="7" s="1"/>
  <c r="B44" i="7"/>
  <c r="C44" i="7" s="1"/>
  <c r="D44" i="7" s="1"/>
  <c r="B45" i="7"/>
  <c r="C45" i="7" s="1"/>
  <c r="D45" i="7" s="1"/>
  <c r="E45" i="7" s="1"/>
  <c r="B46" i="7"/>
  <c r="C46" i="7" s="1"/>
  <c r="D46" i="7" s="1"/>
  <c r="E46" i="7" s="1"/>
  <c r="B47" i="7"/>
  <c r="C47" i="7" s="1"/>
  <c r="D47" i="7" s="1"/>
  <c r="B48" i="7"/>
  <c r="C48" i="7" s="1"/>
  <c r="D48" i="7" s="1"/>
  <c r="B49" i="7"/>
  <c r="C49" i="7" s="1"/>
  <c r="D49" i="7" s="1"/>
  <c r="E49" i="7" s="1"/>
  <c r="B50" i="7"/>
  <c r="C50" i="7" s="1"/>
  <c r="D50" i="7" s="1"/>
  <c r="B51" i="7"/>
  <c r="C51" i="7" s="1"/>
  <c r="D51" i="7" l="1"/>
  <c r="F51" i="7" s="1"/>
  <c r="H51" i="7" s="1"/>
  <c r="F44" i="7"/>
  <c r="H44" i="7" s="1"/>
  <c r="E44" i="7"/>
  <c r="F43" i="7"/>
  <c r="H43" i="7" s="1"/>
  <c r="E43" i="7"/>
  <c r="F40" i="7"/>
  <c r="H40" i="7" s="1"/>
  <c r="E40" i="7"/>
  <c r="F47" i="7"/>
  <c r="H47" i="7" s="1"/>
  <c r="E47" i="7"/>
  <c r="F48" i="7"/>
  <c r="H48" i="7" s="1"/>
  <c r="E48" i="7"/>
  <c r="F50" i="7"/>
  <c r="H50" i="7" s="1"/>
  <c r="F46" i="7"/>
  <c r="H46" i="7" s="1"/>
  <c r="F42" i="7"/>
  <c r="H42" i="7" s="1"/>
  <c r="F49" i="7"/>
  <c r="H49" i="7" s="1"/>
  <c r="F45" i="7"/>
  <c r="H45" i="7" s="1"/>
  <c r="F41" i="7"/>
  <c r="H41" i="7" s="1"/>
  <c r="E3" i="7" l="1"/>
  <c r="E14" i="7"/>
  <c r="E15" i="7"/>
  <c r="E26" i="7"/>
  <c r="E27" i="7"/>
  <c r="E38" i="7"/>
  <c r="E2" i="7"/>
  <c r="B3" i="7"/>
  <c r="C3" i="7" s="1"/>
  <c r="B4" i="7"/>
  <c r="C4" i="7" s="1"/>
  <c r="B5" i="7"/>
  <c r="C5" i="7" s="1"/>
  <c r="B6" i="7"/>
  <c r="C6" i="7" s="1"/>
  <c r="B7" i="7"/>
  <c r="C7" i="7" s="1"/>
  <c r="B8" i="7"/>
  <c r="C8" i="7" s="1"/>
  <c r="B9" i="7"/>
  <c r="C9" i="7" s="1"/>
  <c r="B10" i="7"/>
  <c r="C10" i="7" s="1"/>
  <c r="B11" i="7"/>
  <c r="C11" i="7" s="1"/>
  <c r="B12" i="7"/>
  <c r="C12" i="7" s="1"/>
  <c r="B13" i="7"/>
  <c r="C13" i="7" s="1"/>
  <c r="B14" i="7"/>
  <c r="C14" i="7" s="1"/>
  <c r="B15" i="7"/>
  <c r="C15" i="7" s="1"/>
  <c r="B16" i="7"/>
  <c r="C16" i="7" s="1"/>
  <c r="B17" i="7"/>
  <c r="C17" i="7" s="1"/>
  <c r="B18" i="7"/>
  <c r="C18" i="7" s="1"/>
  <c r="B19" i="7"/>
  <c r="C19" i="7" s="1"/>
  <c r="B20" i="7"/>
  <c r="C20" i="7" s="1"/>
  <c r="B21" i="7"/>
  <c r="C21" i="7" s="1"/>
  <c r="B22" i="7"/>
  <c r="C22" i="7" s="1"/>
  <c r="B23" i="7"/>
  <c r="C23" i="7" s="1"/>
  <c r="B24" i="7"/>
  <c r="C24" i="7" s="1"/>
  <c r="B25" i="7"/>
  <c r="C25" i="7" s="1"/>
  <c r="B26" i="7"/>
  <c r="C26" i="7" s="1"/>
  <c r="B27" i="7"/>
  <c r="C27" i="7" s="1"/>
  <c r="B28" i="7"/>
  <c r="C28" i="7" s="1"/>
  <c r="B29" i="7"/>
  <c r="C29" i="7" s="1"/>
  <c r="B30" i="7"/>
  <c r="C30" i="7" s="1"/>
  <c r="B31" i="7"/>
  <c r="C31" i="7" s="1"/>
  <c r="B32" i="7"/>
  <c r="C32" i="7" s="1"/>
  <c r="B33" i="7"/>
  <c r="C33" i="7" s="1"/>
  <c r="B34" i="7"/>
  <c r="C34" i="7" s="1"/>
  <c r="B35" i="7"/>
  <c r="C35" i="7" s="1"/>
  <c r="B36" i="7"/>
  <c r="C36" i="7" s="1"/>
  <c r="B37" i="7"/>
  <c r="C37" i="7" s="1"/>
  <c r="B38" i="7"/>
  <c r="C38" i="7" s="1"/>
  <c r="B2" i="7"/>
  <c r="C2" i="7" s="1"/>
  <c r="D2" i="7" l="1"/>
  <c r="F2" i="7" s="1"/>
  <c r="D27" i="7"/>
  <c r="F27" i="7" s="1"/>
  <c r="H27" i="7" s="1"/>
  <c r="D19" i="7"/>
  <c r="D7" i="7"/>
  <c r="D3" i="7"/>
  <c r="F3" i="7" s="1"/>
  <c r="H3" i="7" s="1"/>
  <c r="D34" i="7"/>
  <c r="D26" i="7"/>
  <c r="F26" i="7" s="1"/>
  <c r="H26" i="7" s="1"/>
  <c r="D18" i="7"/>
  <c r="D14" i="7"/>
  <c r="F14" i="7" s="1"/>
  <c r="H14" i="7" s="1"/>
  <c r="D10" i="7"/>
  <c r="D6" i="7"/>
  <c r="D35" i="7"/>
  <c r="D23" i="7"/>
  <c r="D11" i="7"/>
  <c r="D38" i="7"/>
  <c r="F38" i="7" s="1"/>
  <c r="H38" i="7" s="1"/>
  <c r="D30" i="7"/>
  <c r="D22" i="7"/>
  <c r="D5" i="7"/>
  <c r="E5" i="7" s="1"/>
  <c r="D31" i="7"/>
  <c r="D15" i="7"/>
  <c r="F15" i="7" s="1"/>
  <c r="H15" i="7" s="1"/>
  <c r="D36" i="7"/>
  <c r="D32" i="7"/>
  <c r="D28" i="7"/>
  <c r="D24" i="7"/>
  <c r="D20" i="7"/>
  <c r="D16" i="7"/>
  <c r="D12" i="7"/>
  <c r="D4" i="7"/>
  <c r="D37" i="7"/>
  <c r="E37" i="7" s="1"/>
  <c r="D33" i="7"/>
  <c r="D29" i="7"/>
  <c r="D25" i="7"/>
  <c r="D21" i="7"/>
  <c r="D17" i="7"/>
  <c r="D13" i="7"/>
  <c r="D9" i="7"/>
  <c r="D8" i="7"/>
  <c r="A13" i="5"/>
  <c r="A14" i="5"/>
  <c r="A15" i="5"/>
  <c r="A16" i="5"/>
  <c r="A17" i="5"/>
  <c r="A3" i="5"/>
  <c r="A4" i="5"/>
  <c r="A5" i="5"/>
  <c r="A6" i="5"/>
  <c r="A7" i="5"/>
  <c r="A8" i="5"/>
  <c r="A9" i="5"/>
  <c r="A10" i="5"/>
  <c r="A11" i="5"/>
  <c r="A12" i="5"/>
  <c r="J13" i="5"/>
  <c r="J14" i="5"/>
  <c r="J15" i="5"/>
  <c r="J16" i="5"/>
  <c r="J17" i="5"/>
  <c r="J3" i="5"/>
  <c r="J4" i="5"/>
  <c r="J5" i="5"/>
  <c r="J6" i="5"/>
  <c r="J7" i="5"/>
  <c r="J8" i="5"/>
  <c r="J9" i="5"/>
  <c r="J10" i="5"/>
  <c r="J11" i="5"/>
  <c r="J12" i="5"/>
  <c r="I13" i="5"/>
  <c r="I14" i="5"/>
  <c r="I15" i="5"/>
  <c r="I16" i="5"/>
  <c r="I17" i="5"/>
  <c r="I3" i="5"/>
  <c r="I4" i="5"/>
  <c r="I5" i="5"/>
  <c r="I6" i="5"/>
  <c r="I7" i="5"/>
  <c r="I8" i="5"/>
  <c r="I9" i="5"/>
  <c r="I10" i="5"/>
  <c r="I11" i="5"/>
  <c r="I12" i="5"/>
  <c r="F8" i="7" l="1"/>
  <c r="E8" i="7"/>
  <c r="F13" i="7"/>
  <c r="H13" i="7" s="1"/>
  <c r="E13" i="7"/>
  <c r="F12" i="7"/>
  <c r="H12" i="7" s="1"/>
  <c r="E12" i="7"/>
  <c r="F17" i="7"/>
  <c r="H17" i="7" s="1"/>
  <c r="E17" i="7"/>
  <c r="F33" i="7"/>
  <c r="H33" i="7" s="1"/>
  <c r="E33" i="7"/>
  <c r="F16" i="7"/>
  <c r="H16" i="7" s="1"/>
  <c r="E16" i="7"/>
  <c r="F32" i="7"/>
  <c r="E32" i="7"/>
  <c r="F5" i="7"/>
  <c r="H5" i="7" s="1"/>
  <c r="F37" i="7"/>
  <c r="H37" i="7" s="1"/>
  <c r="F18" i="7"/>
  <c r="H18" i="7" s="1"/>
  <c r="E18" i="7"/>
  <c r="F7" i="7"/>
  <c r="H7" i="7" s="1"/>
  <c r="E7" i="7"/>
  <c r="F21" i="7"/>
  <c r="H21" i="7" s="1"/>
  <c r="E21" i="7"/>
  <c r="F20" i="7"/>
  <c r="H20" i="7" s="1"/>
  <c r="E20" i="7"/>
  <c r="F36" i="7"/>
  <c r="H36" i="7" s="1"/>
  <c r="E36" i="7"/>
  <c r="F11" i="7"/>
  <c r="H11" i="7" s="1"/>
  <c r="E11" i="7"/>
  <c r="F6" i="7"/>
  <c r="H6" i="7" s="1"/>
  <c r="E6" i="7"/>
  <c r="F19" i="7"/>
  <c r="H19" i="7" s="1"/>
  <c r="E19" i="7"/>
  <c r="F9" i="7"/>
  <c r="H9" i="7" s="1"/>
  <c r="E9" i="7"/>
  <c r="F4" i="7"/>
  <c r="H4" i="7" s="1"/>
  <c r="E4" i="7"/>
  <c r="F24" i="7"/>
  <c r="H24" i="7" s="1"/>
  <c r="E24" i="7"/>
  <c r="F22" i="7"/>
  <c r="H22" i="7" s="1"/>
  <c r="E22" i="7"/>
  <c r="F23" i="7"/>
  <c r="H23" i="7" s="1"/>
  <c r="E23" i="7"/>
  <c r="F10" i="7"/>
  <c r="H10" i="7" s="1"/>
  <c r="E10" i="7"/>
  <c r="F34" i="7"/>
  <c r="H34" i="7" s="1"/>
  <c r="E34" i="7"/>
  <c r="F25" i="7"/>
  <c r="H25" i="7" s="1"/>
  <c r="E25" i="7"/>
  <c r="F29" i="7"/>
  <c r="H29" i="7" s="1"/>
  <c r="E29" i="7"/>
  <c r="F28" i="7"/>
  <c r="H28" i="7" s="1"/>
  <c r="E28" i="7"/>
  <c r="F31" i="7"/>
  <c r="H31" i="7" s="1"/>
  <c r="E31" i="7"/>
  <c r="F30" i="7"/>
  <c r="H30" i="7" s="1"/>
  <c r="E30" i="7"/>
  <c r="F35" i="7"/>
  <c r="H35" i="7" s="1"/>
  <c r="E35" i="7"/>
  <c r="H32" i="7"/>
  <c r="H8" i="7"/>
  <c r="H2" i="7"/>
  <c r="H9" i="6"/>
  <c r="A2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2" i="4"/>
  <c r="J2" i="5"/>
  <c r="I2" i="5"/>
  <c r="K5" i="5" l="1"/>
  <c r="K14" i="5"/>
  <c r="K12" i="5"/>
  <c r="K3" i="5"/>
  <c r="K10" i="5"/>
  <c r="K15" i="5"/>
  <c r="K17" i="5"/>
  <c r="K7" i="5"/>
  <c r="K4" i="5"/>
  <c r="K16" i="5"/>
  <c r="K13" i="5"/>
  <c r="K9" i="5"/>
  <c r="K6" i="5"/>
  <c r="K11" i="5"/>
  <c r="K8" i="5"/>
  <c r="K2" i="5"/>
</calcChain>
</file>

<file path=xl/sharedStrings.xml><?xml version="1.0" encoding="utf-8"?>
<sst xmlns="http://schemas.openxmlformats.org/spreadsheetml/2006/main" count="622" uniqueCount="115">
  <si>
    <t>RFC</t>
  </si>
  <si>
    <t>IMPUESTO/CONCEPTO</t>
  </si>
  <si>
    <t>EJERCICIO</t>
  </si>
  <si>
    <t>PERIODO</t>
  </si>
  <si>
    <t>CANTIDAD PAGADA</t>
  </si>
  <si>
    <t>TIPO DE DECLARACION</t>
  </si>
  <si>
    <t>ESCENARIO</t>
  </si>
  <si>
    <t>DATOS PRUEBA PARA EL WEB SERVICE DE "COMPLEMENTARIAS SUSTITUTIVAS"</t>
  </si>
  <si>
    <t>AAA000210NZA</t>
  </si>
  <si>
    <t>FECHA RECEPCION</t>
  </si>
  <si>
    <t>0101</t>
  </si>
  <si>
    <t>0105</t>
  </si>
  <si>
    <t>0112</t>
  </si>
  <si>
    <t>Normal</t>
  </si>
  <si>
    <t>No.</t>
  </si>
  <si>
    <t xml:space="preserve"> 1a complementaria</t>
  </si>
  <si>
    <t>2a complementaria</t>
  </si>
  <si>
    <t>Normal pagada, 1a complementaria pagada y 2a complementaria pagada.</t>
  </si>
  <si>
    <t>AAA000110JK5</t>
  </si>
  <si>
    <t>0431</t>
  </si>
  <si>
    <t>0434</t>
  </si>
  <si>
    <t>Normal No pagada, 1a complementaria No pagada y 2a complementaria pagada.</t>
  </si>
  <si>
    <t>AAD011101D32</t>
  </si>
  <si>
    <t>0114</t>
  </si>
  <si>
    <t xml:space="preserve"> 2a complementaria</t>
  </si>
  <si>
    <t>3a complementaria</t>
  </si>
  <si>
    <t xml:space="preserve"> 3a complementaria</t>
  </si>
  <si>
    <t>Normal pagada, 1a complementaria No pagada , 2a complementaria No pagada y 3a complementaria Pagada.</t>
  </si>
  <si>
    <t>Normal No pagada, 1a complementaria pagada.</t>
  </si>
  <si>
    <t>0113</t>
  </si>
  <si>
    <t>0116</t>
  </si>
  <si>
    <t>CVS98021998A</t>
  </si>
  <si>
    <t>AAAA030920TP3</t>
  </si>
  <si>
    <t>0111</t>
  </si>
  <si>
    <t>AAAJ731107BX2</t>
  </si>
  <si>
    <t>0119</t>
  </si>
  <si>
    <t>0117</t>
  </si>
  <si>
    <t>Normal, 1a complementaria</t>
  </si>
  <si>
    <t>1 Complementaria</t>
  </si>
  <si>
    <t>2 Complementaria</t>
  </si>
  <si>
    <t>Normal, 1a complementaria  y 2a complementaria</t>
  </si>
  <si>
    <t>PEOR770919FQ1</t>
  </si>
  <si>
    <t>0304</t>
  </si>
  <si>
    <t>0401</t>
  </si>
  <si>
    <t>Normal  pagada, 1a complementaria No pagada, 2a Complementaria pagada</t>
  </si>
  <si>
    <t>Normal pagada, 1a complementaria No pagada y 2a complementaria pagada.</t>
  </si>
  <si>
    <t>AAFD830223NW4</t>
  </si>
  <si>
    <t>Normal No pagada, 1a complementaria  pagada y 2a complementaria pagada.</t>
  </si>
  <si>
    <t>Normal No pagada, 1a complementaria  pagada.</t>
  </si>
  <si>
    <t>AASF690205623</t>
  </si>
  <si>
    <t>LOTE CEROS</t>
  </si>
  <si>
    <t>BANCO</t>
  </si>
  <si>
    <t>Pagos</t>
  </si>
  <si>
    <t>Ceros</t>
  </si>
  <si>
    <t>Anual</t>
  </si>
  <si>
    <t>Banco</t>
  </si>
  <si>
    <t>FechaPago</t>
  </si>
  <si>
    <t>TIPO</t>
  </si>
  <si>
    <t>Auditable</t>
  </si>
  <si>
    <t>true</t>
  </si>
  <si>
    <t>ServidorOrigen</t>
  </si>
  <si>
    <t>1.1.1.1</t>
  </si>
  <si>
    <t>UsuarioOperacion</t>
  </si>
  <si>
    <t>usrSustitutivas</t>
  </si>
  <si>
    <t>FechaRecepcion</t>
  </si>
  <si>
    <t>Ejercicio</t>
  </si>
  <si>
    <t>Periodo</t>
  </si>
  <si>
    <t>Concepto</t>
  </si>
  <si>
    <t xml:space="preserve">                  &lt;a:Banco&gt;40002&lt;/a:Banco&gt;</t>
  </si>
  <si>
    <t xml:space="preserve">                  &lt;a:FechaPresentacion&gt;20201012&lt;/a:FechaPresentacion&gt;</t>
  </si>
  <si>
    <t xml:space="preserve">                  &lt;a:Mensaje/&gt;</t>
  </si>
  <si>
    <t xml:space="preserve">                  &lt;a:Pagado&gt;1&lt;/a:Pagado&gt;</t>
  </si>
  <si>
    <t xml:space="preserve">                  &lt;a:TipoOperacion&gt;2&lt;/a:TipoOperacion&gt;</t>
  </si>
  <si>
    <t xml:space="preserve">               &lt;/a:OperacionPagoAnterior&gt;</t>
  </si>
  <si>
    <t xml:space="preserve">               &lt;a:OperacionPagoAnterior&gt;</t>
  </si>
  <si>
    <t xml:space="preserve">                  &lt;a:FechaOperacion&gt;20201013&lt;/a:FechaOperacion&gt;</t>
  </si>
  <si>
    <t xml:space="preserve">                  &lt;a:FechaOperacion&gt;20201012&lt;/a:FechaOperacion&gt;</t>
  </si>
  <si>
    <t xml:space="preserve">            &lt;/a:Operaciones&gt;</t>
  </si>
  <si>
    <t>Compara</t>
  </si>
  <si>
    <t>XML Valor</t>
  </si>
  <si>
    <t>XML Cabecera</t>
  </si>
  <si>
    <t>XML</t>
  </si>
  <si>
    <t>Dato1</t>
  </si>
  <si>
    <t>Dato2</t>
  </si>
  <si>
    <t>Dato3</t>
  </si>
  <si>
    <t>1</t>
  </si>
  <si>
    <t>2</t>
  </si>
  <si>
    <t>1a Complementaria</t>
  </si>
  <si>
    <t>2a Complementaria</t>
  </si>
  <si>
    <t>20201012</t>
  </si>
  <si>
    <t>20201013</t>
  </si>
  <si>
    <t>40002</t>
  </si>
  <si>
    <t xml:space="preserve">            &lt;a:Operaciones&gt;</t>
  </si>
  <si>
    <t xml:space="preserve">                  &lt;a:Banco/&gt;</t>
  </si>
  <si>
    <t xml:space="preserve">                  &lt;a:FechaOperacion/&gt;</t>
  </si>
  <si>
    <t xml:space="preserve">                  &lt;a:HoraOperacion/&gt;</t>
  </si>
  <si>
    <t xml:space="preserve">                  &lt;a:NumOpeBanco/&gt;</t>
  </si>
  <si>
    <t xml:space="preserve">                  &lt;a:Pagado&gt;0&lt;/a:Pagado&gt;</t>
  </si>
  <si>
    <t>0</t>
  </si>
  <si>
    <t xml:space="preserve">                  &lt;a:HoraOperacion&gt;17:14&lt;/a:HoraOperacion&gt;</t>
  </si>
  <si>
    <t xml:space="preserve">                  &lt;a:LineaCaptura&gt;0420000I160029097224&lt;/a:LineaCaptura&gt;</t>
  </si>
  <si>
    <t xml:space="preserve">                  &lt;a:NumOpeBanco&gt;1303&lt;/a:NumOpeBanco&gt;</t>
  </si>
  <si>
    <t xml:space="preserve">                  &lt;a:NumOpeDecla&gt;5767482&lt;/a:NumOpeDecla&gt;</t>
  </si>
  <si>
    <t xml:space="preserve">                  &lt;a:HoraOperacion&gt;17:02&lt;/a:HoraOperacion&gt;</t>
  </si>
  <si>
    <t xml:space="preserve">                  &lt;a:LineaCaptura&gt;0420000I140029097225&lt;/a:LineaCaptura&gt;</t>
  </si>
  <si>
    <t xml:space="preserve">                  &lt;a:NumOpeBanco&gt;1205&lt;/a:NumOpeBanco&gt;</t>
  </si>
  <si>
    <t xml:space="preserve">                  &lt;a:NumOpeDecla&gt;5767480&lt;/a:NumOpeDecla&gt;</t>
  </si>
  <si>
    <t xml:space="preserve">                  &lt;a:LineaCaptura&gt;0420000I150029092228&lt;/a:LineaCaptura&gt;</t>
  </si>
  <si>
    <t xml:space="preserve">                  &lt;a:NumOpeDecla&gt;5767481&lt;/a:NumOpeDecla&gt;</t>
  </si>
  <si>
    <t>5767480</t>
  </si>
  <si>
    <t>0420000I140029097225</t>
  </si>
  <si>
    <t>5767481</t>
  </si>
  <si>
    <t>0420000I150029092228</t>
  </si>
  <si>
    <t>5767482</t>
  </si>
  <si>
    <t>0420000I160029097224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</si>
</sst>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232821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Arial"/>
      <family val="2"/>
    </font>
    <font>
      <sz val="9"/>
      <color rgb="FF232821"/>
      <name val="Arial"/>
      <family val="2"/>
    </font>
    <font>
      <sz val="9"/>
      <color rgb="FFFF0000"/>
      <name val="Calibri"/>
      <family val="2"/>
      <scheme val="minor"/>
    </font>
    <font>
      <sz val="9"/>
      <color rgb="FFFFC000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/>
    <xf numFmtId="49" fontId="0" fillId="0" borderId="1" xfId="0" applyNumberFormat="1" applyFont="1" applyFill="1" applyBorder="1"/>
    <xf numFmtId="0" fontId="1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49" fontId="0" fillId="0" borderId="0" xfId="0" applyNumberFormat="1" applyFont="1" applyFill="1" applyBorder="1"/>
    <xf numFmtId="49" fontId="0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3" fontId="0" fillId="0" borderId="0" xfId="0" applyNumberFormat="1" applyFill="1" applyBorder="1"/>
    <xf numFmtId="14" fontId="0" fillId="0" borderId="0" xfId="0" applyNumberFormat="1" applyFill="1" applyBorder="1"/>
    <xf numFmtId="0" fontId="1" fillId="0" borderId="0" xfId="0" applyFont="1" applyFill="1" applyBorder="1" applyAlignment="1">
      <alignment horizontal="center"/>
    </xf>
    <xf numFmtId="3" fontId="2" fillId="0" borderId="0" xfId="0" applyNumberFormat="1" applyFont="1" applyFill="1" applyBorder="1"/>
    <xf numFmtId="0" fontId="0" fillId="0" borderId="0" xfId="0" applyFill="1" applyBorder="1" applyAlignment="1">
      <alignment wrapText="1"/>
    </xf>
    <xf numFmtId="49" fontId="3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 wrapText="1"/>
    </xf>
    <xf numFmtId="3" fontId="2" fillId="0" borderId="0" xfId="0" applyNumberFormat="1" applyFont="1" applyFill="1" applyBorder="1" applyAlignment="1">
      <alignment wrapText="1"/>
    </xf>
    <xf numFmtId="0" fontId="6" fillId="0" borderId="0" xfId="0" applyFont="1"/>
    <xf numFmtId="0" fontId="1" fillId="0" borderId="0" xfId="0" applyFont="1" applyFill="1"/>
    <xf numFmtId="14" fontId="1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49" fontId="7" fillId="0" borderId="0" xfId="0" applyNumberFormat="1" applyFont="1" applyFill="1" applyBorder="1"/>
    <xf numFmtId="49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/>
    <xf numFmtId="3" fontId="7" fillId="0" borderId="0" xfId="0" applyNumberFormat="1" applyFont="1" applyFill="1" applyBorder="1"/>
    <xf numFmtId="14" fontId="7" fillId="0" borderId="0" xfId="0" applyNumberFormat="1" applyFont="1" applyFill="1" applyBorder="1"/>
    <xf numFmtId="49" fontId="7" fillId="0" borderId="0" xfId="0" applyNumberFormat="1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/>
    </xf>
    <xf numFmtId="3" fontId="10" fillId="0" borderId="0" xfId="0" applyNumberFormat="1" applyFont="1" applyFill="1" applyBorder="1"/>
    <xf numFmtId="3" fontId="10" fillId="0" borderId="0" xfId="0" applyNumberFormat="1" applyFont="1" applyFill="1" applyBorder="1" applyAlignment="1">
      <alignment wrapText="1"/>
    </xf>
    <xf numFmtId="49" fontId="7" fillId="0" borderId="1" xfId="0" applyNumberFormat="1" applyFont="1" applyFill="1" applyBorder="1" applyAlignment="1"/>
    <xf numFmtId="0" fontId="7" fillId="0" borderId="0" xfId="0" applyFont="1" applyFill="1" applyBorder="1" applyAlignment="1"/>
    <xf numFmtId="3" fontId="7" fillId="0" borderId="0" xfId="0" applyNumberFormat="1" applyFont="1" applyFill="1" applyBorder="1" applyAlignment="1"/>
    <xf numFmtId="14" fontId="7" fillId="0" borderId="0" xfId="0" applyNumberFormat="1" applyFont="1" applyFill="1" applyBorder="1" applyAlignment="1"/>
    <xf numFmtId="0" fontId="11" fillId="0" borderId="0" xfId="0" applyFont="1"/>
    <xf numFmtId="0" fontId="12" fillId="0" borderId="0" xfId="0" applyFont="1"/>
    <xf numFmtId="49" fontId="12" fillId="0" borderId="0" xfId="0" applyNumberFormat="1" applyFont="1" applyFill="1" applyBorder="1"/>
    <xf numFmtId="49" fontId="12" fillId="0" borderId="0" xfId="0" applyNumberFormat="1" applyFont="1" applyFill="1" applyBorder="1" applyAlignment="1">
      <alignment horizontal="center"/>
    </xf>
    <xf numFmtId="0" fontId="12" fillId="0" borderId="0" xfId="0" applyFont="1" applyFill="1" applyBorder="1"/>
    <xf numFmtId="14" fontId="12" fillId="0" borderId="0" xfId="0" applyNumberFormat="1" applyFont="1" applyFill="1" applyBorder="1"/>
    <xf numFmtId="49" fontId="12" fillId="0" borderId="0" xfId="0" applyNumberFormat="1" applyFont="1" applyFill="1" applyBorder="1" applyAlignment="1">
      <alignment horizontal="center" vertical="center"/>
    </xf>
    <xf numFmtId="0" fontId="9" fillId="0" borderId="0" xfId="0" applyFont="1"/>
    <xf numFmtId="0" fontId="13" fillId="0" borderId="0" xfId="0" applyFont="1"/>
    <xf numFmtId="49" fontId="13" fillId="0" borderId="0" xfId="0" applyNumberFormat="1" applyFont="1" applyFill="1" applyBorder="1" applyAlignment="1">
      <alignment horizontal="center"/>
    </xf>
    <xf numFmtId="0" fontId="13" fillId="0" borderId="0" xfId="0" applyFont="1" applyFill="1" applyBorder="1"/>
    <xf numFmtId="14" fontId="13" fillId="0" borderId="0" xfId="0" applyNumberFormat="1" applyFont="1" applyFill="1" applyBorder="1"/>
    <xf numFmtId="49" fontId="13" fillId="0" borderId="0" xfId="0" applyNumberFormat="1" applyFont="1" applyFill="1" applyBorder="1"/>
    <xf numFmtId="49" fontId="13" fillId="0" borderId="0" xfId="0" applyNumberFormat="1" applyFont="1" applyFill="1" applyBorder="1" applyAlignment="1">
      <alignment horizontal="center" vertical="center"/>
    </xf>
    <xf numFmtId="0" fontId="8" fillId="0" borderId="0" xfId="0" applyNumberFormat="1" applyFont="1" applyAlignment="1">
      <alignment horizontal="center"/>
    </xf>
    <xf numFmtId="0" fontId="7" fillId="0" borderId="0" xfId="0" applyNumberFormat="1" applyFont="1" applyFill="1" applyBorder="1" applyAlignment="1"/>
    <xf numFmtId="0" fontId="7" fillId="0" borderId="0" xfId="0" applyNumberFormat="1" applyFont="1" applyFill="1" applyBorder="1"/>
    <xf numFmtId="0" fontId="7" fillId="0" borderId="0" xfId="0" applyNumberFormat="1" applyFont="1"/>
    <xf numFmtId="49" fontId="7" fillId="0" borderId="0" xfId="0" applyNumberFormat="1" applyFont="1" applyFill="1" applyBorder="1" applyAlignment="1"/>
    <xf numFmtId="49" fontId="7" fillId="0" borderId="1" xfId="0" applyNumberFormat="1" applyFont="1" applyFill="1" applyBorder="1"/>
    <xf numFmtId="49" fontId="12" fillId="0" borderId="1" xfId="0" applyNumberFormat="1" applyFont="1" applyFill="1" applyBorder="1"/>
    <xf numFmtId="0" fontId="14" fillId="0" borderId="0" xfId="0" applyFont="1"/>
    <xf numFmtId="49" fontId="14" fillId="0" borderId="0" xfId="0" applyNumberFormat="1" applyFont="1"/>
    <xf numFmtId="0" fontId="14" fillId="0" borderId="0" xfId="0" applyFont="1" applyAlignment="1">
      <alignment horizontal="right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wrapText="1"/>
    </xf>
  </cellXfs>
  <cellStyles count="1">
    <cellStyle name="Normal" xfId="0" builtinId="0"/>
  </cellStyles>
  <dxfs count="1"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workbookViewId="0">
      <selection activeCell="I7" sqref="A7:I9"/>
    </sheetView>
  </sheetViews>
  <sheetFormatPr baseColWidth="10" defaultRowHeight="15" x14ac:dyDescent="0.25"/>
  <cols>
    <col min="2" max="2" width="15" customWidth="1"/>
    <col min="3" max="3" width="20.85546875" style="2" bestFit="1" customWidth="1"/>
    <col min="6" max="6" width="21.7109375" customWidth="1"/>
    <col min="7" max="7" width="18.5703125" bestFit="1" customWidth="1"/>
    <col min="8" max="8" width="25" customWidth="1"/>
    <col min="9" max="9" width="28.28515625" customWidth="1"/>
    <col min="10" max="10" width="15.140625" customWidth="1"/>
  </cols>
  <sheetData>
    <row r="1" spans="1:12" s="1" customFormat="1" x14ac:dyDescent="0.25">
      <c r="B1" s="1" t="s">
        <v>7</v>
      </c>
      <c r="C1" s="3"/>
    </row>
    <row r="2" spans="1:12" x14ac:dyDescent="0.25">
      <c r="J2" s="3" t="s">
        <v>51</v>
      </c>
      <c r="K2" s="3" t="s">
        <v>51</v>
      </c>
      <c r="L2" s="3" t="s">
        <v>51</v>
      </c>
    </row>
    <row r="3" spans="1:12" s="3" customFormat="1" x14ac:dyDescent="0.25">
      <c r="A3" s="3" t="s">
        <v>14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5</v>
      </c>
      <c r="G3" s="3" t="s">
        <v>4</v>
      </c>
      <c r="H3" s="3" t="s">
        <v>9</v>
      </c>
      <c r="I3" s="3" t="s">
        <v>6</v>
      </c>
      <c r="J3" s="25">
        <v>44116</v>
      </c>
      <c r="K3" s="25">
        <v>44117</v>
      </c>
      <c r="L3" s="25">
        <v>44118</v>
      </c>
    </row>
    <row r="4" spans="1:12" s="10" customFormat="1" x14ac:dyDescent="0.25">
      <c r="A4" s="7">
        <v>1</v>
      </c>
      <c r="B4" s="8" t="s">
        <v>8</v>
      </c>
      <c r="C4" s="9" t="s">
        <v>10</v>
      </c>
      <c r="D4" s="10">
        <v>2018</v>
      </c>
      <c r="E4" s="10">
        <v>2</v>
      </c>
      <c r="F4" s="10" t="s">
        <v>13</v>
      </c>
      <c r="G4" s="11">
        <v>8015</v>
      </c>
      <c r="H4" s="12">
        <v>44116</v>
      </c>
      <c r="I4" s="66" t="s">
        <v>17</v>
      </c>
      <c r="J4" s="10">
        <v>40002</v>
      </c>
    </row>
    <row r="5" spans="1:12" s="10" customFormat="1" x14ac:dyDescent="0.25">
      <c r="B5" s="8" t="s">
        <v>8</v>
      </c>
      <c r="C5" s="9" t="s">
        <v>11</v>
      </c>
      <c r="D5" s="10">
        <v>2018</v>
      </c>
      <c r="E5" s="10">
        <v>2</v>
      </c>
      <c r="F5" s="10" t="s">
        <v>13</v>
      </c>
      <c r="G5" s="11">
        <v>11219</v>
      </c>
      <c r="H5" s="12">
        <v>44116</v>
      </c>
      <c r="I5" s="66"/>
      <c r="J5" s="10">
        <v>40002</v>
      </c>
    </row>
    <row r="6" spans="1:12" s="10" customFormat="1" x14ac:dyDescent="0.25">
      <c r="B6" s="8" t="s">
        <v>8</v>
      </c>
      <c r="C6" s="9" t="s">
        <v>12</v>
      </c>
      <c r="D6" s="10">
        <v>2018</v>
      </c>
      <c r="E6" s="10">
        <v>2</v>
      </c>
      <c r="F6" s="10" t="s">
        <v>13</v>
      </c>
      <c r="G6" s="11">
        <v>4808</v>
      </c>
      <c r="H6" s="12">
        <v>44116</v>
      </c>
      <c r="I6" s="66"/>
      <c r="J6" s="10">
        <v>40002</v>
      </c>
    </row>
    <row r="7" spans="1:12" s="10" customFormat="1" x14ac:dyDescent="0.25">
      <c r="C7" s="7"/>
    </row>
    <row r="8" spans="1:12" s="10" customFormat="1" x14ac:dyDescent="0.25">
      <c r="B8" s="8" t="s">
        <v>8</v>
      </c>
      <c r="C8" s="9" t="s">
        <v>10</v>
      </c>
      <c r="D8" s="10">
        <v>2018</v>
      </c>
      <c r="E8" s="10">
        <v>2</v>
      </c>
      <c r="F8" s="10" t="s">
        <v>15</v>
      </c>
      <c r="G8" s="11">
        <v>14761</v>
      </c>
      <c r="H8" s="12">
        <v>44116</v>
      </c>
      <c r="K8" s="10">
        <v>40002</v>
      </c>
    </row>
    <row r="9" spans="1:12" s="10" customFormat="1" x14ac:dyDescent="0.25">
      <c r="B9" s="8" t="s">
        <v>8</v>
      </c>
      <c r="C9" s="9" t="s">
        <v>11</v>
      </c>
      <c r="D9" s="10">
        <v>2018</v>
      </c>
      <c r="E9" s="10">
        <v>2</v>
      </c>
      <c r="F9" s="10" t="s">
        <v>15</v>
      </c>
      <c r="G9" s="11">
        <v>23615</v>
      </c>
      <c r="H9" s="12">
        <v>44116</v>
      </c>
      <c r="K9" s="10">
        <v>40002</v>
      </c>
    </row>
    <row r="10" spans="1:12" s="10" customFormat="1" x14ac:dyDescent="0.25">
      <c r="B10" s="8" t="s">
        <v>8</v>
      </c>
      <c r="C10" s="9" t="s">
        <v>12</v>
      </c>
      <c r="D10" s="10">
        <v>2018</v>
      </c>
      <c r="E10" s="10">
        <v>2</v>
      </c>
      <c r="F10" s="10" t="s">
        <v>15</v>
      </c>
      <c r="G10" s="11">
        <v>100372</v>
      </c>
      <c r="H10" s="12">
        <v>44116</v>
      </c>
      <c r="K10" s="10">
        <v>40002</v>
      </c>
    </row>
    <row r="11" spans="1:12" s="10" customFormat="1" x14ac:dyDescent="0.25">
      <c r="C11" s="7"/>
    </row>
    <row r="12" spans="1:12" s="10" customFormat="1" x14ac:dyDescent="0.25">
      <c r="B12" s="8" t="s">
        <v>8</v>
      </c>
      <c r="C12" s="9" t="s">
        <v>10</v>
      </c>
      <c r="D12" s="10">
        <v>2018</v>
      </c>
      <c r="E12" s="10">
        <v>2</v>
      </c>
      <c r="F12" s="10" t="s">
        <v>16</v>
      </c>
      <c r="G12" s="11">
        <v>8015</v>
      </c>
      <c r="H12" s="12">
        <v>44116</v>
      </c>
      <c r="L12" s="10">
        <v>40002</v>
      </c>
    </row>
    <row r="13" spans="1:12" s="10" customFormat="1" x14ac:dyDescent="0.25">
      <c r="B13" s="8" t="s">
        <v>8</v>
      </c>
      <c r="C13" s="9" t="s">
        <v>11</v>
      </c>
      <c r="D13" s="10">
        <v>2018</v>
      </c>
      <c r="E13" s="10">
        <v>2</v>
      </c>
      <c r="F13" s="10" t="s">
        <v>16</v>
      </c>
      <c r="G13" s="11">
        <v>14425</v>
      </c>
      <c r="H13" s="12">
        <v>44116</v>
      </c>
      <c r="L13" s="10">
        <v>40002</v>
      </c>
    </row>
    <row r="14" spans="1:12" s="10" customFormat="1" x14ac:dyDescent="0.25">
      <c r="B14" s="8" t="s">
        <v>8</v>
      </c>
      <c r="C14" s="9" t="s">
        <v>12</v>
      </c>
      <c r="D14" s="10">
        <v>2018</v>
      </c>
      <c r="E14" s="10">
        <v>2</v>
      </c>
      <c r="F14" s="10" t="s">
        <v>16</v>
      </c>
      <c r="G14" s="11">
        <v>56102</v>
      </c>
      <c r="H14" s="12">
        <v>44116</v>
      </c>
      <c r="L14" s="10">
        <v>40002</v>
      </c>
    </row>
    <row r="15" spans="1:12" s="10" customFormat="1" x14ac:dyDescent="0.25">
      <c r="C15" s="7"/>
    </row>
    <row r="16" spans="1:12" s="13" customFormat="1" x14ac:dyDescent="0.25">
      <c r="A16" s="13" t="s">
        <v>14</v>
      </c>
      <c r="B16" s="13" t="s">
        <v>0</v>
      </c>
      <c r="C16" s="13" t="s">
        <v>1</v>
      </c>
      <c r="D16" s="13" t="s">
        <v>2</v>
      </c>
      <c r="E16" s="13" t="s">
        <v>3</v>
      </c>
      <c r="F16" s="13" t="s">
        <v>5</v>
      </c>
      <c r="G16" s="13" t="s">
        <v>4</v>
      </c>
      <c r="H16" s="13" t="s">
        <v>9</v>
      </c>
      <c r="I16" s="13" t="s">
        <v>6</v>
      </c>
    </row>
    <row r="17" spans="1:10" s="10" customFormat="1" ht="15" customHeight="1" x14ac:dyDescent="0.25">
      <c r="A17" s="7">
        <v>2</v>
      </c>
      <c r="B17" s="8" t="s">
        <v>18</v>
      </c>
      <c r="C17" s="16" t="s">
        <v>19</v>
      </c>
      <c r="D17" s="10">
        <v>2019</v>
      </c>
      <c r="E17" s="10">
        <v>1</v>
      </c>
      <c r="F17" s="10" t="s">
        <v>13</v>
      </c>
      <c r="G17" s="11">
        <v>1281</v>
      </c>
      <c r="H17" s="12">
        <v>44116</v>
      </c>
      <c r="I17" s="66" t="s">
        <v>21</v>
      </c>
    </row>
    <row r="18" spans="1:10" s="10" customFormat="1" x14ac:dyDescent="0.25">
      <c r="B18" s="8" t="s">
        <v>18</v>
      </c>
      <c r="C18" s="17" t="s">
        <v>20</v>
      </c>
      <c r="D18" s="10">
        <v>2019</v>
      </c>
      <c r="E18" s="10">
        <v>1</v>
      </c>
      <c r="F18" s="10" t="s">
        <v>13</v>
      </c>
      <c r="G18" s="11">
        <v>8590</v>
      </c>
      <c r="H18" s="12">
        <v>44116</v>
      </c>
      <c r="I18" s="66"/>
    </row>
    <row r="19" spans="1:10" s="10" customFormat="1" x14ac:dyDescent="0.25">
      <c r="C19" s="18"/>
      <c r="I19" s="66"/>
    </row>
    <row r="20" spans="1:10" s="10" customFormat="1" x14ac:dyDescent="0.25">
      <c r="A20" s="7">
        <v>2</v>
      </c>
      <c r="B20" s="8" t="s">
        <v>18</v>
      </c>
      <c r="C20" s="16" t="s">
        <v>19</v>
      </c>
      <c r="D20" s="10">
        <v>2019</v>
      </c>
      <c r="E20" s="10">
        <v>1</v>
      </c>
      <c r="F20" s="10" t="s">
        <v>15</v>
      </c>
      <c r="G20" s="11">
        <v>1378</v>
      </c>
      <c r="H20" s="12">
        <v>44116</v>
      </c>
      <c r="I20" s="66"/>
    </row>
    <row r="21" spans="1:10" s="10" customFormat="1" x14ac:dyDescent="0.25">
      <c r="B21" s="8" t="s">
        <v>18</v>
      </c>
      <c r="C21" s="17" t="s">
        <v>20</v>
      </c>
      <c r="D21" s="10">
        <v>2019</v>
      </c>
      <c r="E21" s="10">
        <v>1</v>
      </c>
      <c r="F21" s="10" t="s">
        <v>15</v>
      </c>
      <c r="G21" s="11">
        <v>8590</v>
      </c>
      <c r="H21" s="12">
        <v>44116</v>
      </c>
      <c r="I21" s="66"/>
    </row>
    <row r="22" spans="1:10" s="10" customFormat="1" x14ac:dyDescent="0.25">
      <c r="C22" s="18"/>
    </row>
    <row r="23" spans="1:10" s="10" customFormat="1" x14ac:dyDescent="0.25">
      <c r="A23" s="7">
        <v>2</v>
      </c>
      <c r="B23" s="8" t="s">
        <v>18</v>
      </c>
      <c r="C23" s="16" t="s">
        <v>19</v>
      </c>
      <c r="D23" s="10">
        <v>2019</v>
      </c>
      <c r="E23" s="10">
        <v>1</v>
      </c>
      <c r="F23" s="10" t="s">
        <v>16</v>
      </c>
      <c r="G23" s="11">
        <v>1478</v>
      </c>
      <c r="H23" s="12">
        <v>44116</v>
      </c>
      <c r="I23" s="15"/>
      <c r="J23" s="10">
        <v>40002</v>
      </c>
    </row>
    <row r="24" spans="1:10" s="10" customFormat="1" x14ac:dyDescent="0.25">
      <c r="B24" s="8" t="s">
        <v>18</v>
      </c>
      <c r="C24" s="17" t="s">
        <v>20</v>
      </c>
      <c r="D24" s="10">
        <v>2019</v>
      </c>
      <c r="E24" s="10">
        <v>1</v>
      </c>
      <c r="F24" s="10" t="s">
        <v>16</v>
      </c>
      <c r="G24" s="11">
        <v>8890</v>
      </c>
      <c r="H24" s="12">
        <v>44116</v>
      </c>
      <c r="I24" s="15"/>
      <c r="J24" s="10">
        <v>40002</v>
      </c>
    </row>
    <row r="25" spans="1:10" s="10" customFormat="1" x14ac:dyDescent="0.25">
      <c r="C25" s="18"/>
    </row>
    <row r="26" spans="1:10" s="13" customFormat="1" x14ac:dyDescent="0.25">
      <c r="A26" s="13" t="s">
        <v>14</v>
      </c>
      <c r="B26" s="13" t="s">
        <v>0</v>
      </c>
      <c r="C26" s="19" t="s">
        <v>1</v>
      </c>
      <c r="D26" s="13" t="s">
        <v>2</v>
      </c>
      <c r="E26" s="13" t="s">
        <v>3</v>
      </c>
      <c r="F26" s="13" t="s">
        <v>5</v>
      </c>
      <c r="G26" s="13" t="s">
        <v>4</v>
      </c>
      <c r="H26" s="13" t="s">
        <v>9</v>
      </c>
      <c r="I26" s="13" t="s">
        <v>6</v>
      </c>
    </row>
    <row r="27" spans="1:10" s="10" customFormat="1" ht="15" customHeight="1" x14ac:dyDescent="0.25">
      <c r="A27" s="7">
        <v>3</v>
      </c>
      <c r="B27" s="8" t="s">
        <v>22</v>
      </c>
      <c r="C27" s="16" t="s">
        <v>10</v>
      </c>
      <c r="D27" s="10">
        <v>2019</v>
      </c>
      <c r="E27" s="10">
        <v>2</v>
      </c>
      <c r="F27" s="10" t="s">
        <v>13</v>
      </c>
      <c r="G27" s="11">
        <v>6108</v>
      </c>
      <c r="H27" s="12">
        <v>44116</v>
      </c>
      <c r="I27" s="66" t="s">
        <v>27</v>
      </c>
      <c r="J27" s="10">
        <v>40002</v>
      </c>
    </row>
    <row r="28" spans="1:10" s="10" customFormat="1" x14ac:dyDescent="0.25">
      <c r="B28" s="8" t="s">
        <v>22</v>
      </c>
      <c r="C28" s="17" t="s">
        <v>23</v>
      </c>
      <c r="D28" s="10">
        <v>2019</v>
      </c>
      <c r="E28" s="10">
        <v>2</v>
      </c>
      <c r="F28" s="10" t="s">
        <v>13</v>
      </c>
      <c r="G28" s="14">
        <v>5157</v>
      </c>
      <c r="H28" s="12">
        <v>44116</v>
      </c>
      <c r="I28" s="66"/>
      <c r="J28" s="10">
        <v>40002</v>
      </c>
    </row>
    <row r="29" spans="1:10" s="10" customFormat="1" x14ac:dyDescent="0.25">
      <c r="C29" s="18"/>
      <c r="I29" s="66"/>
    </row>
    <row r="30" spans="1:10" s="10" customFormat="1" ht="15" customHeight="1" x14ac:dyDescent="0.25">
      <c r="A30" s="7">
        <v>3</v>
      </c>
      <c r="B30" s="8" t="s">
        <v>22</v>
      </c>
      <c r="C30" s="16" t="s">
        <v>10</v>
      </c>
      <c r="D30" s="10">
        <v>2019</v>
      </c>
      <c r="E30" s="10">
        <v>2</v>
      </c>
      <c r="F30" s="10" t="s">
        <v>15</v>
      </c>
      <c r="G30" s="11">
        <v>7464</v>
      </c>
      <c r="H30" s="12">
        <v>44116</v>
      </c>
      <c r="I30" s="66"/>
    </row>
    <row r="31" spans="1:10" s="10" customFormat="1" x14ac:dyDescent="0.25">
      <c r="B31" s="8" t="s">
        <v>22</v>
      </c>
      <c r="C31" s="17" t="s">
        <v>23</v>
      </c>
      <c r="D31" s="10">
        <v>2019</v>
      </c>
      <c r="E31" s="10">
        <v>2</v>
      </c>
      <c r="F31" s="10" t="s">
        <v>15</v>
      </c>
      <c r="G31" s="14">
        <v>6514</v>
      </c>
      <c r="H31" s="12">
        <v>44116</v>
      </c>
      <c r="I31" s="66"/>
    </row>
    <row r="32" spans="1:10" s="10" customFormat="1" x14ac:dyDescent="0.25">
      <c r="B32" s="8"/>
      <c r="C32" s="17"/>
      <c r="G32" s="14"/>
      <c r="H32" s="12"/>
      <c r="I32" s="15"/>
    </row>
    <row r="33" spans="1:11" s="10" customFormat="1" ht="15" customHeight="1" x14ac:dyDescent="0.25">
      <c r="A33" s="7">
        <v>3</v>
      </c>
      <c r="B33" s="8" t="s">
        <v>22</v>
      </c>
      <c r="C33" s="16" t="s">
        <v>10</v>
      </c>
      <c r="D33" s="10">
        <v>2019</v>
      </c>
      <c r="E33" s="10">
        <v>2</v>
      </c>
      <c r="F33" s="10" t="s">
        <v>16</v>
      </c>
      <c r="G33" s="11">
        <v>8821</v>
      </c>
      <c r="H33" s="12">
        <v>44116</v>
      </c>
      <c r="I33" s="15"/>
    </row>
    <row r="34" spans="1:11" s="10" customFormat="1" x14ac:dyDescent="0.25">
      <c r="B34" s="8" t="s">
        <v>22</v>
      </c>
      <c r="C34" s="17" t="s">
        <v>23</v>
      </c>
      <c r="D34" s="10">
        <v>2019</v>
      </c>
      <c r="E34" s="10">
        <v>2</v>
      </c>
      <c r="F34" s="10" t="s">
        <v>24</v>
      </c>
      <c r="G34" s="14">
        <v>7871</v>
      </c>
      <c r="H34" s="12">
        <v>44116</v>
      </c>
    </row>
    <row r="35" spans="1:11" s="10" customFormat="1" x14ac:dyDescent="0.25">
      <c r="C35" s="18"/>
    </row>
    <row r="36" spans="1:11" s="10" customFormat="1" ht="15" customHeight="1" x14ac:dyDescent="0.25">
      <c r="A36" s="7">
        <v>3</v>
      </c>
      <c r="B36" s="8" t="s">
        <v>22</v>
      </c>
      <c r="C36" s="16" t="s">
        <v>10</v>
      </c>
      <c r="D36" s="10">
        <v>2019</v>
      </c>
      <c r="E36" s="10">
        <v>2</v>
      </c>
      <c r="F36" s="10" t="s">
        <v>25</v>
      </c>
      <c r="G36" s="11">
        <v>10179</v>
      </c>
      <c r="H36" s="12">
        <v>44116</v>
      </c>
      <c r="I36" s="15"/>
      <c r="K36" s="10">
        <v>40002</v>
      </c>
    </row>
    <row r="37" spans="1:11" s="10" customFormat="1" x14ac:dyDescent="0.25">
      <c r="B37" s="8" t="s">
        <v>22</v>
      </c>
      <c r="C37" s="17" t="s">
        <v>23</v>
      </c>
      <c r="D37" s="10">
        <v>2019</v>
      </c>
      <c r="E37" s="10">
        <v>2</v>
      </c>
      <c r="F37" s="10" t="s">
        <v>26</v>
      </c>
      <c r="G37" s="14">
        <v>9229</v>
      </c>
      <c r="H37" s="12">
        <v>44116</v>
      </c>
      <c r="K37" s="10">
        <v>40002</v>
      </c>
    </row>
    <row r="38" spans="1:11" s="10" customFormat="1" x14ac:dyDescent="0.25">
      <c r="C38" s="18"/>
    </row>
    <row r="39" spans="1:11" s="13" customFormat="1" x14ac:dyDescent="0.25">
      <c r="A39" s="13" t="s">
        <v>14</v>
      </c>
      <c r="B39" s="13" t="s">
        <v>0</v>
      </c>
      <c r="C39" s="19" t="s">
        <v>1</v>
      </c>
      <c r="D39" s="13" t="s">
        <v>2</v>
      </c>
      <c r="E39" s="13" t="s">
        <v>3</v>
      </c>
      <c r="F39" s="13" t="s">
        <v>5</v>
      </c>
      <c r="G39" s="13" t="s">
        <v>4</v>
      </c>
      <c r="H39" s="13" t="s">
        <v>9</v>
      </c>
      <c r="I39" s="13" t="s">
        <v>6</v>
      </c>
    </row>
    <row r="40" spans="1:11" s="10" customFormat="1" ht="15" customHeight="1" x14ac:dyDescent="0.25">
      <c r="A40" s="7">
        <v>4</v>
      </c>
      <c r="B40" s="8" t="s">
        <v>31</v>
      </c>
      <c r="C40" s="16" t="s">
        <v>29</v>
      </c>
      <c r="D40" s="10">
        <v>2019</v>
      </c>
      <c r="E40" s="10">
        <v>3</v>
      </c>
      <c r="F40" s="10" t="s">
        <v>13</v>
      </c>
      <c r="G40" s="11">
        <v>1337</v>
      </c>
      <c r="H40" s="12">
        <v>44116</v>
      </c>
      <c r="I40" s="66" t="s">
        <v>28</v>
      </c>
    </row>
    <row r="41" spans="1:11" s="10" customFormat="1" x14ac:dyDescent="0.25">
      <c r="B41" s="8" t="s">
        <v>31</v>
      </c>
      <c r="C41" s="17" t="s">
        <v>30</v>
      </c>
      <c r="D41" s="10">
        <v>2019</v>
      </c>
      <c r="E41" s="10">
        <v>3</v>
      </c>
      <c r="F41" s="10" t="s">
        <v>13</v>
      </c>
      <c r="G41" s="14">
        <v>2674</v>
      </c>
      <c r="H41" s="12">
        <v>44116</v>
      </c>
      <c r="I41" s="66"/>
    </row>
    <row r="42" spans="1:11" s="10" customFormat="1" x14ac:dyDescent="0.25">
      <c r="C42" s="18"/>
      <c r="I42" s="66"/>
    </row>
    <row r="43" spans="1:11" s="10" customFormat="1" ht="15" customHeight="1" x14ac:dyDescent="0.25">
      <c r="A43" s="7">
        <v>4</v>
      </c>
      <c r="B43" s="8" t="s">
        <v>31</v>
      </c>
      <c r="C43" s="16" t="s">
        <v>29</v>
      </c>
      <c r="D43" s="10">
        <v>2019</v>
      </c>
      <c r="E43" s="10">
        <v>3</v>
      </c>
      <c r="F43" s="10" t="s">
        <v>15</v>
      </c>
      <c r="G43" s="11">
        <v>2674</v>
      </c>
      <c r="H43" s="12">
        <v>44116</v>
      </c>
      <c r="I43" s="15"/>
      <c r="J43" s="10">
        <v>40002</v>
      </c>
    </row>
    <row r="44" spans="1:11" s="10" customFormat="1" x14ac:dyDescent="0.25">
      <c r="B44" s="8" t="s">
        <v>31</v>
      </c>
      <c r="C44" s="17" t="s">
        <v>30</v>
      </c>
      <c r="D44" s="10">
        <v>2019</v>
      </c>
      <c r="E44" s="10">
        <v>3</v>
      </c>
      <c r="F44" s="10" t="s">
        <v>15</v>
      </c>
      <c r="G44" s="14">
        <v>4009</v>
      </c>
      <c r="H44" s="12">
        <v>44116</v>
      </c>
      <c r="I44" s="15"/>
      <c r="J44" s="10">
        <v>40002</v>
      </c>
    </row>
    <row r="45" spans="1:11" s="10" customFormat="1" x14ac:dyDescent="0.25">
      <c r="C45" s="18"/>
    </row>
    <row r="46" spans="1:11" s="13" customFormat="1" x14ac:dyDescent="0.25">
      <c r="A46" s="13" t="s">
        <v>14</v>
      </c>
      <c r="B46" s="13" t="s">
        <v>0</v>
      </c>
      <c r="C46" s="19" t="s">
        <v>1</v>
      </c>
      <c r="D46" s="13" t="s">
        <v>2</v>
      </c>
      <c r="E46" s="13" t="s">
        <v>3</v>
      </c>
      <c r="F46" s="13" t="s">
        <v>5</v>
      </c>
      <c r="G46" s="13" t="s">
        <v>4</v>
      </c>
      <c r="H46" s="13" t="s">
        <v>9</v>
      </c>
      <c r="I46" s="13" t="s">
        <v>6</v>
      </c>
    </row>
    <row r="47" spans="1:11" s="10" customFormat="1" ht="15" customHeight="1" x14ac:dyDescent="0.25">
      <c r="A47" s="7">
        <v>5</v>
      </c>
      <c r="B47" s="8" t="s">
        <v>41</v>
      </c>
      <c r="C47" s="16" t="s">
        <v>42</v>
      </c>
      <c r="D47" s="10">
        <v>2019</v>
      </c>
      <c r="E47" s="10">
        <v>4</v>
      </c>
      <c r="F47" s="10" t="s">
        <v>13</v>
      </c>
      <c r="G47" s="11">
        <v>10564</v>
      </c>
      <c r="H47" s="12">
        <v>44116</v>
      </c>
      <c r="I47" s="66" t="s">
        <v>44</v>
      </c>
      <c r="J47" s="10">
        <v>40002</v>
      </c>
    </row>
    <row r="48" spans="1:11" s="10" customFormat="1" x14ac:dyDescent="0.25">
      <c r="B48" s="8" t="s">
        <v>41</v>
      </c>
      <c r="C48" s="17" t="s">
        <v>43</v>
      </c>
      <c r="D48" s="10">
        <v>2019</v>
      </c>
      <c r="E48" s="10">
        <v>4</v>
      </c>
      <c r="F48" s="10" t="s">
        <v>13</v>
      </c>
      <c r="G48" s="22">
        <v>17497</v>
      </c>
      <c r="H48" s="12">
        <v>44116</v>
      </c>
      <c r="I48" s="66"/>
      <c r="J48" s="10">
        <v>40002</v>
      </c>
    </row>
    <row r="49" spans="1:11" s="10" customFormat="1" x14ac:dyDescent="0.25">
      <c r="C49" s="18"/>
      <c r="I49" s="66"/>
    </row>
    <row r="50" spans="1:11" s="10" customFormat="1" ht="15" customHeight="1" x14ac:dyDescent="0.25">
      <c r="A50" s="7"/>
      <c r="B50" s="8"/>
      <c r="C50" s="16"/>
      <c r="G50" s="11"/>
      <c r="H50" s="12"/>
      <c r="I50" s="15"/>
    </row>
    <row r="51" spans="1:11" s="10" customFormat="1" ht="15" customHeight="1" x14ac:dyDescent="0.25">
      <c r="A51" s="7">
        <v>5</v>
      </c>
      <c r="B51" s="8" t="s">
        <v>41</v>
      </c>
      <c r="C51" s="16" t="s">
        <v>42</v>
      </c>
      <c r="D51" s="10">
        <v>2019</v>
      </c>
      <c r="E51" s="10">
        <v>4</v>
      </c>
      <c r="F51" s="10" t="s">
        <v>15</v>
      </c>
      <c r="G51" s="11">
        <v>11885</v>
      </c>
      <c r="H51" s="12">
        <v>44116</v>
      </c>
      <c r="I51" s="66"/>
    </row>
    <row r="52" spans="1:11" s="10" customFormat="1" x14ac:dyDescent="0.25">
      <c r="B52" s="8" t="s">
        <v>41</v>
      </c>
      <c r="C52" s="17" t="s">
        <v>43</v>
      </c>
      <c r="D52" s="10">
        <v>2019</v>
      </c>
      <c r="E52" s="10">
        <v>4</v>
      </c>
      <c r="F52" s="10" t="s">
        <v>15</v>
      </c>
      <c r="G52" s="22">
        <v>17846</v>
      </c>
      <c r="H52" s="12">
        <v>44116</v>
      </c>
      <c r="I52" s="66"/>
    </row>
    <row r="53" spans="1:11" s="10" customFormat="1" x14ac:dyDescent="0.25">
      <c r="C53" s="18"/>
      <c r="I53" s="66"/>
    </row>
    <row r="54" spans="1:11" s="10" customFormat="1" ht="15" customHeight="1" x14ac:dyDescent="0.25">
      <c r="A54" s="7">
        <v>5</v>
      </c>
      <c r="B54" s="8" t="s">
        <v>41</v>
      </c>
      <c r="C54" s="16" t="s">
        <v>42</v>
      </c>
      <c r="D54" s="10">
        <v>2019</v>
      </c>
      <c r="E54" s="10">
        <v>4</v>
      </c>
      <c r="F54" s="10" t="s">
        <v>16</v>
      </c>
      <c r="G54" s="11">
        <v>13205</v>
      </c>
      <c r="H54" s="12">
        <v>44116</v>
      </c>
      <c r="I54" s="66"/>
      <c r="K54" s="10">
        <v>40002</v>
      </c>
    </row>
    <row r="55" spans="1:11" s="10" customFormat="1" x14ac:dyDescent="0.25">
      <c r="B55" s="8" t="s">
        <v>41</v>
      </c>
      <c r="C55" s="17" t="s">
        <v>43</v>
      </c>
      <c r="D55" s="10">
        <v>2019</v>
      </c>
      <c r="E55" s="10">
        <v>4</v>
      </c>
      <c r="F55" s="10" t="s">
        <v>16</v>
      </c>
      <c r="G55" s="22">
        <v>18196</v>
      </c>
      <c r="H55" s="12">
        <v>44116</v>
      </c>
      <c r="I55" s="66"/>
      <c r="K55" s="10">
        <v>40002</v>
      </c>
    </row>
    <row r="56" spans="1:11" s="10" customFormat="1" x14ac:dyDescent="0.25">
      <c r="C56" s="18"/>
      <c r="I56" s="66"/>
    </row>
    <row r="57" spans="1:11" x14ac:dyDescent="0.25">
      <c r="C57" s="20"/>
    </row>
    <row r="58" spans="1:11" x14ac:dyDescent="0.25">
      <c r="C58" s="20"/>
    </row>
    <row r="59" spans="1:11" x14ac:dyDescent="0.25">
      <c r="C59" s="20"/>
    </row>
    <row r="60" spans="1:11" x14ac:dyDescent="0.25">
      <c r="C60" s="20"/>
    </row>
    <row r="61" spans="1:11" x14ac:dyDescent="0.25">
      <c r="C61" s="20"/>
    </row>
    <row r="62" spans="1:11" x14ac:dyDescent="0.25">
      <c r="C62" s="20"/>
    </row>
    <row r="63" spans="1:11" x14ac:dyDescent="0.25">
      <c r="C63" s="20"/>
    </row>
  </sheetData>
  <mergeCells count="8">
    <mergeCell ref="I54:I56"/>
    <mergeCell ref="I27:I31"/>
    <mergeCell ref="I40:I42"/>
    <mergeCell ref="I4:I6"/>
    <mergeCell ref="I20:I21"/>
    <mergeCell ref="I17:I19"/>
    <mergeCell ref="I47:I49"/>
    <mergeCell ref="I51:I5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workbookViewId="0">
      <selection activeCell="B4" sqref="B4:J14"/>
    </sheetView>
  </sheetViews>
  <sheetFormatPr baseColWidth="10" defaultRowHeight="15" x14ac:dyDescent="0.25"/>
  <cols>
    <col min="2" max="2" width="15" style="4" customWidth="1"/>
    <col min="3" max="3" width="20.85546875" style="2" bestFit="1" customWidth="1"/>
    <col min="6" max="6" width="21.7109375" customWidth="1"/>
    <col min="7" max="7" width="18.5703125" bestFit="1" customWidth="1"/>
    <col min="8" max="8" width="25" customWidth="1"/>
    <col min="9" max="9" width="28.28515625" customWidth="1"/>
  </cols>
  <sheetData>
    <row r="1" spans="1:10" s="1" customFormat="1" x14ac:dyDescent="0.25">
      <c r="B1" s="24" t="s">
        <v>7</v>
      </c>
      <c r="C1" s="3"/>
      <c r="H1" s="1">
        <v>16020</v>
      </c>
    </row>
    <row r="2" spans="1:10" x14ac:dyDescent="0.25">
      <c r="J2" s="3"/>
    </row>
    <row r="3" spans="1:10" s="3" customFormat="1" x14ac:dyDescent="0.25">
      <c r="A3" s="3" t="s">
        <v>14</v>
      </c>
      <c r="B3" s="6" t="s">
        <v>0</v>
      </c>
      <c r="C3" s="3" t="s">
        <v>1</v>
      </c>
      <c r="D3" s="3" t="s">
        <v>2</v>
      </c>
      <c r="E3" s="3" t="s">
        <v>3</v>
      </c>
      <c r="F3" s="3" t="s">
        <v>5</v>
      </c>
      <c r="G3" s="3" t="s">
        <v>4</v>
      </c>
      <c r="H3" s="3" t="s">
        <v>9</v>
      </c>
      <c r="I3" s="3" t="s">
        <v>6</v>
      </c>
      <c r="J3" s="3" t="s">
        <v>50</v>
      </c>
    </row>
    <row r="4" spans="1:10" s="10" customFormat="1" x14ac:dyDescent="0.25">
      <c r="A4" s="7">
        <v>1</v>
      </c>
      <c r="B4" s="5" t="s">
        <v>32</v>
      </c>
      <c r="C4" s="9" t="s">
        <v>33</v>
      </c>
      <c r="D4" s="10">
        <v>2019</v>
      </c>
      <c r="E4" s="10">
        <v>1</v>
      </c>
      <c r="F4" s="10" t="s">
        <v>13</v>
      </c>
      <c r="G4" s="11">
        <v>0</v>
      </c>
      <c r="H4" s="12">
        <v>44116</v>
      </c>
      <c r="I4" s="67" t="s">
        <v>40</v>
      </c>
      <c r="J4" s="25">
        <v>44116</v>
      </c>
    </row>
    <row r="5" spans="1:10" s="10" customFormat="1" x14ac:dyDescent="0.25">
      <c r="B5" s="5" t="s">
        <v>32</v>
      </c>
      <c r="C5" s="9" t="s">
        <v>12</v>
      </c>
      <c r="D5" s="10">
        <v>2019</v>
      </c>
      <c r="E5" s="10">
        <v>1</v>
      </c>
      <c r="F5" s="10" t="s">
        <v>13</v>
      </c>
      <c r="G5" s="11">
        <v>0</v>
      </c>
      <c r="H5" s="12"/>
      <c r="I5" s="67"/>
    </row>
    <row r="6" spans="1:10" s="10" customFormat="1" x14ac:dyDescent="0.25">
      <c r="B6" s="5" t="s">
        <v>32</v>
      </c>
      <c r="C6" s="9" t="s">
        <v>29</v>
      </c>
      <c r="D6" s="10">
        <v>2019</v>
      </c>
      <c r="E6" s="10">
        <v>1</v>
      </c>
      <c r="F6" s="10" t="s">
        <v>13</v>
      </c>
      <c r="G6" s="11">
        <v>0</v>
      </c>
      <c r="H6" s="12"/>
      <c r="I6" s="67"/>
    </row>
    <row r="7" spans="1:10" s="10" customFormat="1" x14ac:dyDescent="0.25">
      <c r="C7" s="9"/>
      <c r="G7" s="11"/>
      <c r="H7" s="12"/>
      <c r="I7" s="21"/>
    </row>
    <row r="8" spans="1:10" s="10" customFormat="1" x14ac:dyDescent="0.25">
      <c r="A8" s="7">
        <v>1</v>
      </c>
      <c r="B8" s="5" t="s">
        <v>32</v>
      </c>
      <c r="C8" s="9" t="s">
        <v>33</v>
      </c>
      <c r="D8" s="10">
        <v>2019</v>
      </c>
      <c r="E8" s="10">
        <v>1</v>
      </c>
      <c r="F8" s="10" t="s">
        <v>38</v>
      </c>
      <c r="G8" s="11">
        <v>0</v>
      </c>
      <c r="H8" s="12">
        <v>44116</v>
      </c>
      <c r="I8" s="15"/>
      <c r="J8" s="25">
        <v>44116</v>
      </c>
    </row>
    <row r="9" spans="1:10" s="10" customFormat="1" x14ac:dyDescent="0.25">
      <c r="B9" s="5" t="s">
        <v>32</v>
      </c>
      <c r="C9" s="9" t="s">
        <v>12</v>
      </c>
      <c r="D9" s="10">
        <v>2019</v>
      </c>
      <c r="E9" s="10">
        <v>1</v>
      </c>
      <c r="F9" s="10" t="s">
        <v>38</v>
      </c>
      <c r="G9" s="11">
        <v>0</v>
      </c>
      <c r="H9" s="12"/>
      <c r="I9" s="15"/>
    </row>
    <row r="10" spans="1:10" s="10" customFormat="1" x14ac:dyDescent="0.25">
      <c r="B10" s="5" t="s">
        <v>32</v>
      </c>
      <c r="C10" s="9" t="s">
        <v>29</v>
      </c>
      <c r="D10" s="10">
        <v>2019</v>
      </c>
      <c r="E10" s="10">
        <v>1</v>
      </c>
      <c r="F10" s="10" t="s">
        <v>38</v>
      </c>
      <c r="G10" s="11">
        <v>0</v>
      </c>
      <c r="H10" s="12"/>
      <c r="I10" s="15"/>
    </row>
    <row r="11" spans="1:10" s="10" customFormat="1" x14ac:dyDescent="0.25">
      <c r="C11" s="9"/>
      <c r="G11" s="11"/>
      <c r="H11" s="12"/>
      <c r="I11" s="15"/>
    </row>
    <row r="12" spans="1:10" s="10" customFormat="1" x14ac:dyDescent="0.25">
      <c r="A12" s="7">
        <v>1</v>
      </c>
      <c r="B12" s="5" t="s">
        <v>32</v>
      </c>
      <c r="C12" s="9" t="s">
        <v>33</v>
      </c>
      <c r="D12" s="10">
        <v>2019</v>
      </c>
      <c r="E12" s="10">
        <v>1</v>
      </c>
      <c r="F12" s="10" t="s">
        <v>39</v>
      </c>
      <c r="G12" s="11">
        <v>0</v>
      </c>
      <c r="H12" s="12">
        <v>44116</v>
      </c>
      <c r="I12" s="15"/>
      <c r="J12" s="25">
        <v>44116</v>
      </c>
    </row>
    <row r="13" spans="1:10" s="10" customFormat="1" x14ac:dyDescent="0.25">
      <c r="B13" s="5" t="s">
        <v>32</v>
      </c>
      <c r="C13" s="9" t="s">
        <v>12</v>
      </c>
      <c r="D13" s="10">
        <v>2019</v>
      </c>
      <c r="E13" s="10">
        <v>1</v>
      </c>
      <c r="F13" s="10" t="s">
        <v>39</v>
      </c>
      <c r="G13" s="11">
        <v>0</v>
      </c>
      <c r="H13" s="12"/>
      <c r="I13" s="15"/>
    </row>
    <row r="14" spans="1:10" s="10" customFormat="1" x14ac:dyDescent="0.25">
      <c r="B14" s="5" t="s">
        <v>32</v>
      </c>
      <c r="C14" s="9" t="s">
        <v>29</v>
      </c>
      <c r="D14" s="10">
        <v>2019</v>
      </c>
      <c r="E14" s="10">
        <v>1</v>
      </c>
      <c r="F14" s="10" t="s">
        <v>39</v>
      </c>
      <c r="G14" s="11">
        <v>0</v>
      </c>
      <c r="H14" s="12"/>
      <c r="I14" s="15"/>
    </row>
    <row r="15" spans="1:10" s="10" customFormat="1" x14ac:dyDescent="0.25">
      <c r="B15" s="8"/>
      <c r="C15" s="9"/>
      <c r="G15" s="11"/>
      <c r="H15" s="12"/>
      <c r="I15" s="21"/>
    </row>
    <row r="16" spans="1:10" s="10" customFormat="1" x14ac:dyDescent="0.25">
      <c r="C16" s="7"/>
    </row>
    <row r="17" spans="1:10" s="10" customFormat="1" ht="15" customHeight="1" x14ac:dyDescent="0.25">
      <c r="A17" s="7">
        <v>2</v>
      </c>
      <c r="B17" s="5" t="s">
        <v>34</v>
      </c>
      <c r="C17" s="9" t="s">
        <v>35</v>
      </c>
      <c r="D17" s="10">
        <v>2019</v>
      </c>
      <c r="E17" s="10">
        <v>2</v>
      </c>
      <c r="F17" s="10" t="s">
        <v>13</v>
      </c>
      <c r="G17" s="11">
        <v>0</v>
      </c>
      <c r="H17" s="12">
        <v>44116</v>
      </c>
      <c r="I17" s="68" t="s">
        <v>37</v>
      </c>
      <c r="J17" s="25">
        <v>44116</v>
      </c>
    </row>
    <row r="18" spans="1:10" s="10" customFormat="1" x14ac:dyDescent="0.25">
      <c r="B18" s="5" t="s">
        <v>34</v>
      </c>
      <c r="C18" s="9" t="s">
        <v>36</v>
      </c>
      <c r="D18" s="10">
        <v>2019</v>
      </c>
      <c r="E18" s="10">
        <v>2</v>
      </c>
      <c r="F18" s="10" t="s">
        <v>13</v>
      </c>
      <c r="G18" s="11">
        <v>0</v>
      </c>
      <c r="H18" s="12"/>
      <c r="I18" s="68"/>
    </row>
    <row r="19" spans="1:10" s="10" customFormat="1" x14ac:dyDescent="0.25">
      <c r="C19" s="9"/>
      <c r="G19" s="11"/>
      <c r="H19" s="12"/>
      <c r="I19" s="15"/>
    </row>
    <row r="20" spans="1:10" s="10" customFormat="1" ht="15" customHeight="1" x14ac:dyDescent="0.25">
      <c r="A20" s="7">
        <v>2</v>
      </c>
      <c r="B20" s="5" t="s">
        <v>34</v>
      </c>
      <c r="C20" s="9" t="s">
        <v>35</v>
      </c>
      <c r="D20" s="10">
        <v>2019</v>
      </c>
      <c r="E20" s="10">
        <v>2</v>
      </c>
      <c r="F20" s="10" t="s">
        <v>38</v>
      </c>
      <c r="G20" s="11">
        <v>0</v>
      </c>
      <c r="H20" s="12">
        <v>44116</v>
      </c>
      <c r="I20" s="69"/>
      <c r="J20" s="25">
        <v>44116</v>
      </c>
    </row>
    <row r="21" spans="1:10" s="10" customFormat="1" x14ac:dyDescent="0.25">
      <c r="B21" s="5" t="s">
        <v>34</v>
      </c>
      <c r="C21" s="9" t="s">
        <v>36</v>
      </c>
      <c r="D21" s="10">
        <v>2019</v>
      </c>
      <c r="E21" s="10">
        <v>2</v>
      </c>
      <c r="F21" s="10" t="s">
        <v>38</v>
      </c>
      <c r="G21" s="11">
        <v>0</v>
      </c>
      <c r="H21" s="12"/>
      <c r="I21" s="69"/>
    </row>
    <row r="22" spans="1:10" s="10" customFormat="1" x14ac:dyDescent="0.25">
      <c r="B22" s="8"/>
      <c r="C22" s="9"/>
      <c r="G22" s="11"/>
      <c r="H22" s="12"/>
    </row>
    <row r="23" spans="1:10" s="10" customFormat="1" ht="15" customHeight="1" x14ac:dyDescent="0.25">
      <c r="B23" s="8"/>
      <c r="C23" s="9"/>
      <c r="G23" s="11"/>
      <c r="H23" s="12"/>
    </row>
    <row r="24" spans="1:10" s="10" customFormat="1" x14ac:dyDescent="0.25">
      <c r="C24" s="7"/>
    </row>
    <row r="25" spans="1:10" x14ac:dyDescent="0.25">
      <c r="C25" s="20"/>
    </row>
  </sheetData>
  <mergeCells count="3">
    <mergeCell ref="I4:I6"/>
    <mergeCell ref="I17:I18"/>
    <mergeCell ref="I20:I2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1"/>
  <sheetViews>
    <sheetView workbookViewId="0">
      <selection activeCell="K12" sqref="K12"/>
    </sheetView>
  </sheetViews>
  <sheetFormatPr baseColWidth="10" defaultRowHeight="15" x14ac:dyDescent="0.25"/>
  <cols>
    <col min="2" max="2" width="15.5703125" customWidth="1"/>
    <col min="3" max="3" width="20.85546875" style="2" bestFit="1" customWidth="1"/>
    <col min="6" max="6" width="21.7109375" customWidth="1"/>
    <col min="7" max="7" width="18.5703125" bestFit="1" customWidth="1"/>
    <col min="8" max="8" width="25" customWidth="1"/>
    <col min="9" max="9" width="28.28515625" customWidth="1"/>
  </cols>
  <sheetData>
    <row r="1" spans="1:11" s="1" customFormat="1" x14ac:dyDescent="0.25">
      <c r="B1" s="1" t="s">
        <v>7</v>
      </c>
      <c r="C1" s="3"/>
    </row>
    <row r="2" spans="1:11" x14ac:dyDescent="0.25">
      <c r="J2" s="3" t="s">
        <v>51</v>
      </c>
      <c r="K2" s="3" t="s">
        <v>51</v>
      </c>
    </row>
    <row r="3" spans="1:11" s="3" customFormat="1" x14ac:dyDescent="0.25">
      <c r="A3" s="3" t="s">
        <v>14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5</v>
      </c>
      <c r="G3" s="3" t="s">
        <v>4</v>
      </c>
      <c r="H3" s="3" t="s">
        <v>9</v>
      </c>
      <c r="I3" s="3" t="s">
        <v>6</v>
      </c>
      <c r="J3" s="25">
        <v>44116</v>
      </c>
      <c r="K3" s="25">
        <v>44117</v>
      </c>
    </row>
    <row r="4" spans="1:11" s="10" customFormat="1" x14ac:dyDescent="0.25">
      <c r="A4" s="7">
        <v>1</v>
      </c>
      <c r="B4" s="8" t="s">
        <v>41</v>
      </c>
      <c r="C4" s="9" t="s">
        <v>35</v>
      </c>
      <c r="D4" s="10">
        <v>2019</v>
      </c>
      <c r="E4" s="10">
        <v>35</v>
      </c>
      <c r="F4" s="10" t="s">
        <v>13</v>
      </c>
      <c r="G4" s="11">
        <v>52572</v>
      </c>
      <c r="H4" s="12">
        <v>44116</v>
      </c>
      <c r="I4" s="66" t="s">
        <v>45</v>
      </c>
      <c r="J4" s="10">
        <v>40002</v>
      </c>
    </row>
    <row r="5" spans="1:11" s="10" customFormat="1" x14ac:dyDescent="0.25">
      <c r="B5" s="8" t="s">
        <v>41</v>
      </c>
      <c r="C5" s="9" t="s">
        <v>35</v>
      </c>
      <c r="D5" s="10">
        <v>2019</v>
      </c>
      <c r="E5" s="10">
        <v>35</v>
      </c>
      <c r="F5" s="10" t="s">
        <v>15</v>
      </c>
      <c r="G5" s="11">
        <v>40840</v>
      </c>
      <c r="H5" s="12">
        <v>44116</v>
      </c>
      <c r="I5" s="66"/>
    </row>
    <row r="6" spans="1:11" s="10" customFormat="1" x14ac:dyDescent="0.25">
      <c r="B6" s="8" t="s">
        <v>41</v>
      </c>
      <c r="C6" s="9" t="s">
        <v>35</v>
      </c>
      <c r="D6" s="10">
        <v>2019</v>
      </c>
      <c r="E6" s="10">
        <v>35</v>
      </c>
      <c r="F6" s="10" t="s">
        <v>24</v>
      </c>
      <c r="G6" s="11">
        <v>47749</v>
      </c>
      <c r="H6" s="12">
        <v>44116</v>
      </c>
      <c r="I6" s="66"/>
      <c r="K6" s="10">
        <v>40002</v>
      </c>
    </row>
    <row r="7" spans="1:11" s="10" customFormat="1" x14ac:dyDescent="0.25">
      <c r="C7" s="7"/>
    </row>
    <row r="8" spans="1:11" s="10" customFormat="1" x14ac:dyDescent="0.25">
      <c r="C8" s="7"/>
    </row>
    <row r="9" spans="1:11" s="3" customFormat="1" x14ac:dyDescent="0.25">
      <c r="A9" s="3" t="s">
        <v>14</v>
      </c>
      <c r="B9" s="3" t="s">
        <v>0</v>
      </c>
      <c r="C9" s="3" t="s">
        <v>1</v>
      </c>
      <c r="D9" s="3" t="s">
        <v>2</v>
      </c>
      <c r="E9" s="3" t="s">
        <v>3</v>
      </c>
      <c r="F9" s="3" t="s">
        <v>5</v>
      </c>
      <c r="G9" s="3" t="s">
        <v>4</v>
      </c>
      <c r="H9" s="3" t="s">
        <v>9</v>
      </c>
      <c r="I9" s="3" t="s">
        <v>6</v>
      </c>
    </row>
    <row r="10" spans="1:11" s="10" customFormat="1" x14ac:dyDescent="0.25">
      <c r="A10" s="7">
        <v>2</v>
      </c>
      <c r="B10" s="23" t="s">
        <v>46</v>
      </c>
      <c r="C10" s="9" t="s">
        <v>35</v>
      </c>
      <c r="D10" s="10">
        <v>2019</v>
      </c>
      <c r="E10" s="10">
        <v>35</v>
      </c>
      <c r="F10" s="10" t="s">
        <v>13</v>
      </c>
      <c r="G10" s="11">
        <v>8549</v>
      </c>
      <c r="H10" s="12">
        <v>44116</v>
      </c>
      <c r="I10" s="66" t="s">
        <v>47</v>
      </c>
    </row>
    <row r="11" spans="1:11" s="10" customFormat="1" x14ac:dyDescent="0.25">
      <c r="B11" s="23" t="s">
        <v>46</v>
      </c>
      <c r="C11" s="9" t="s">
        <v>35</v>
      </c>
      <c r="D11" s="10">
        <v>2019</v>
      </c>
      <c r="E11" s="10">
        <v>35</v>
      </c>
      <c r="F11" s="10" t="s">
        <v>15</v>
      </c>
      <c r="G11" s="11">
        <v>10078</v>
      </c>
      <c r="H11" s="12">
        <v>44116</v>
      </c>
      <c r="I11" s="66"/>
      <c r="J11" s="10">
        <v>40002</v>
      </c>
    </row>
    <row r="12" spans="1:11" s="10" customFormat="1" x14ac:dyDescent="0.25">
      <c r="B12" s="23" t="s">
        <v>46</v>
      </c>
      <c r="C12" s="9" t="s">
        <v>35</v>
      </c>
      <c r="D12" s="10">
        <v>2019</v>
      </c>
      <c r="E12" s="10">
        <v>35</v>
      </c>
      <c r="F12" s="10" t="s">
        <v>24</v>
      </c>
      <c r="G12" s="11">
        <v>11802</v>
      </c>
      <c r="H12" s="12">
        <v>44116</v>
      </c>
      <c r="I12" s="66"/>
      <c r="K12" s="10">
        <v>40002</v>
      </c>
    </row>
    <row r="13" spans="1:11" s="10" customFormat="1" x14ac:dyDescent="0.25">
      <c r="A13" s="7"/>
      <c r="B13" s="8"/>
      <c r="C13" s="16"/>
      <c r="G13" s="11"/>
      <c r="H13" s="12"/>
      <c r="I13" s="66"/>
    </row>
    <row r="14" spans="1:11" s="3" customFormat="1" x14ac:dyDescent="0.25">
      <c r="A14" s="3" t="s">
        <v>14</v>
      </c>
      <c r="B14" s="3" t="s">
        <v>0</v>
      </c>
      <c r="C14" s="3" t="s">
        <v>1</v>
      </c>
      <c r="D14" s="3" t="s">
        <v>2</v>
      </c>
      <c r="E14" s="3" t="s">
        <v>3</v>
      </c>
      <c r="F14" s="3" t="s">
        <v>5</v>
      </c>
      <c r="G14" s="3" t="s">
        <v>4</v>
      </c>
      <c r="H14" s="3" t="s">
        <v>9</v>
      </c>
      <c r="I14" s="66"/>
    </row>
    <row r="15" spans="1:11" s="10" customFormat="1" x14ac:dyDescent="0.25">
      <c r="A15" s="7">
        <v>3</v>
      </c>
      <c r="B15" s="23" t="s">
        <v>49</v>
      </c>
      <c r="C15" s="9" t="s">
        <v>35</v>
      </c>
      <c r="D15" s="10">
        <v>2018</v>
      </c>
      <c r="E15" s="10">
        <v>35</v>
      </c>
      <c r="F15" s="10" t="s">
        <v>13</v>
      </c>
      <c r="G15" s="11">
        <v>3735</v>
      </c>
      <c r="H15" s="12">
        <v>44116</v>
      </c>
      <c r="I15" s="67" t="s">
        <v>48</v>
      </c>
    </row>
    <row r="16" spans="1:11" s="10" customFormat="1" x14ac:dyDescent="0.25">
      <c r="B16" s="23" t="s">
        <v>49</v>
      </c>
      <c r="C16" s="9" t="s">
        <v>35</v>
      </c>
      <c r="D16" s="10">
        <v>2018</v>
      </c>
      <c r="E16" s="10">
        <v>35</v>
      </c>
      <c r="F16" s="10" t="s">
        <v>15</v>
      </c>
      <c r="G16" s="11">
        <v>4625</v>
      </c>
      <c r="H16" s="12">
        <v>44116</v>
      </c>
      <c r="I16" s="67"/>
      <c r="J16" s="10">
        <v>40002</v>
      </c>
    </row>
    <row r="17" spans="2:9" s="10" customFormat="1" x14ac:dyDescent="0.25">
      <c r="B17" s="23"/>
      <c r="C17" s="9"/>
      <c r="G17" s="11"/>
      <c r="H17" s="12"/>
      <c r="I17" s="67"/>
    </row>
    <row r="18" spans="2:9" s="10" customFormat="1" x14ac:dyDescent="0.25">
      <c r="C18" s="18"/>
    </row>
    <row r="19" spans="2:9" s="10" customFormat="1" x14ac:dyDescent="0.25">
      <c r="C19" s="18"/>
    </row>
    <row r="20" spans="2:9" s="10" customFormat="1" x14ac:dyDescent="0.25">
      <c r="C20" s="18"/>
    </row>
    <row r="21" spans="2:9" s="10" customFormat="1" x14ac:dyDescent="0.25">
      <c r="C21" s="18"/>
    </row>
    <row r="22" spans="2:9" s="10" customFormat="1" x14ac:dyDescent="0.25">
      <c r="C22" s="18"/>
    </row>
    <row r="23" spans="2:9" x14ac:dyDescent="0.25">
      <c r="C23" s="20"/>
    </row>
    <row r="24" spans="2:9" x14ac:dyDescent="0.25">
      <c r="C24" s="20"/>
    </row>
    <row r="25" spans="2:9" x14ac:dyDescent="0.25">
      <c r="C25" s="20"/>
    </row>
    <row r="26" spans="2:9" x14ac:dyDescent="0.25">
      <c r="C26" s="20"/>
    </row>
    <row r="27" spans="2:9" x14ac:dyDescent="0.25">
      <c r="C27" s="20"/>
    </row>
    <row r="28" spans="2:9" x14ac:dyDescent="0.25">
      <c r="C28" s="20"/>
    </row>
    <row r="29" spans="2:9" x14ac:dyDescent="0.25">
      <c r="C29" s="20"/>
    </row>
    <row r="30" spans="2:9" x14ac:dyDescent="0.25">
      <c r="C30" s="20"/>
    </row>
    <row r="31" spans="2:9" x14ac:dyDescent="0.25">
      <c r="C31" s="20"/>
    </row>
  </sheetData>
  <mergeCells count="4">
    <mergeCell ref="I4:I6"/>
    <mergeCell ref="I10:I12"/>
    <mergeCell ref="I13:I14"/>
    <mergeCell ref="I15:I1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06030-A349-4B34-81FB-0B967164115D}">
  <sheetPr filterMode="1"/>
  <dimension ref="A1:N56"/>
  <sheetViews>
    <sheetView topLeftCell="B1" zoomScale="70" zoomScaleNormal="70" workbookViewId="0">
      <selection activeCell="K48" sqref="K48"/>
    </sheetView>
  </sheetViews>
  <sheetFormatPr baseColWidth="10" defaultRowHeight="12" x14ac:dyDescent="0.2"/>
  <cols>
    <col min="1" max="1" width="36.28515625" style="26" bestFit="1" customWidth="1"/>
    <col min="2" max="2" width="12.85546875" style="26" bestFit="1" customWidth="1"/>
    <col min="3" max="3" width="16" style="26" customWidth="1"/>
    <col min="4" max="4" width="30.28515625" style="26" customWidth="1"/>
    <col min="5" max="5" width="18.7109375" style="26" bestFit="1" customWidth="1"/>
    <col min="6" max="6" width="17.140625" style="26" bestFit="1" customWidth="1"/>
    <col min="7" max="7" width="31.140625" style="26" bestFit="1" customWidth="1"/>
    <col min="8" max="8" width="27.85546875" style="26" bestFit="1" customWidth="1"/>
    <col min="9" max="9" width="27.140625" style="26" bestFit="1" customWidth="1"/>
    <col min="10" max="10" width="14" style="59" bestFit="1" customWidth="1"/>
    <col min="11" max="11" width="18.28515625" style="26" bestFit="1" customWidth="1"/>
    <col min="12" max="12" width="20.5703125" style="26" bestFit="1" customWidth="1"/>
    <col min="13" max="13" width="14" style="26" bestFit="1" customWidth="1"/>
    <col min="14" max="16384" width="11.42578125" style="26"/>
  </cols>
  <sheetData>
    <row r="1" spans="1:14" x14ac:dyDescent="0.2">
      <c r="B1" s="27" t="s">
        <v>57</v>
      </c>
      <c r="C1" s="27" t="s">
        <v>0</v>
      </c>
      <c r="D1" s="27" t="s">
        <v>1</v>
      </c>
      <c r="E1" s="27" t="s">
        <v>2</v>
      </c>
      <c r="F1" s="27" t="s">
        <v>3</v>
      </c>
      <c r="G1" s="27" t="s">
        <v>5</v>
      </c>
      <c r="H1" s="27" t="s">
        <v>4</v>
      </c>
      <c r="I1" s="27" t="s">
        <v>9</v>
      </c>
      <c r="J1" s="56" t="s">
        <v>55</v>
      </c>
      <c r="K1" s="27" t="s">
        <v>56</v>
      </c>
      <c r="L1" s="28" t="s">
        <v>50</v>
      </c>
      <c r="M1" s="28"/>
      <c r="N1" s="28"/>
    </row>
    <row r="2" spans="1:14" hidden="1" x14ac:dyDescent="0.2">
      <c r="A2" s="26" t="str">
        <f>CONCATENATE(C2, "::", D2, "::", E2, "::", F2, "::", I2, "::", J2)</f>
        <v>AAA000210NZA::0101::2018::2::44116::40002</v>
      </c>
      <c r="B2" s="26" t="s">
        <v>52</v>
      </c>
      <c r="C2" s="29" t="s">
        <v>8</v>
      </c>
      <c r="D2" s="30" t="s">
        <v>10</v>
      </c>
      <c r="E2" s="31">
        <v>2018</v>
      </c>
      <c r="F2" s="31">
        <v>2</v>
      </c>
      <c r="G2" s="31" t="s">
        <v>13</v>
      </c>
      <c r="H2" s="32">
        <v>8015</v>
      </c>
      <c r="I2" s="33">
        <v>44116</v>
      </c>
      <c r="J2" s="31">
        <v>40002</v>
      </c>
      <c r="K2" s="33">
        <v>44116</v>
      </c>
      <c r="M2" s="31">
        <v>1</v>
      </c>
      <c r="N2" s="31"/>
    </row>
    <row r="3" spans="1:14" hidden="1" x14ac:dyDescent="0.2">
      <c r="A3" s="26" t="str">
        <f t="shared" ref="A3:A55" si="0">CONCATENATE(C3, "::", D3, "::", E3, "::", F3, "::", I3, "::", J3)</f>
        <v>AAA000210NZA::0105::2018::2::44116::40002</v>
      </c>
      <c r="B3" s="26" t="s">
        <v>52</v>
      </c>
      <c r="C3" s="29" t="s">
        <v>8</v>
      </c>
      <c r="D3" s="30" t="s">
        <v>11</v>
      </c>
      <c r="E3" s="31">
        <v>2018</v>
      </c>
      <c r="F3" s="31">
        <v>2</v>
      </c>
      <c r="G3" s="31" t="s">
        <v>13</v>
      </c>
      <c r="H3" s="32">
        <v>11219</v>
      </c>
      <c r="I3" s="33">
        <v>44116</v>
      </c>
      <c r="J3" s="31">
        <v>40002</v>
      </c>
      <c r="K3" s="33">
        <v>44116</v>
      </c>
      <c r="M3" s="31">
        <v>1</v>
      </c>
      <c r="N3" s="31"/>
    </row>
    <row r="4" spans="1:14" hidden="1" x14ac:dyDescent="0.2">
      <c r="A4" s="26" t="str">
        <f t="shared" si="0"/>
        <v>AAA000210NZA::0112::2018::2::44116::40002</v>
      </c>
      <c r="B4" s="26" t="s">
        <v>52</v>
      </c>
      <c r="C4" s="29" t="s">
        <v>8</v>
      </c>
      <c r="D4" s="30" t="s">
        <v>12</v>
      </c>
      <c r="E4" s="31">
        <v>2018</v>
      </c>
      <c r="F4" s="31">
        <v>2</v>
      </c>
      <c r="G4" s="31" t="s">
        <v>13</v>
      </c>
      <c r="H4" s="32">
        <v>4808</v>
      </c>
      <c r="I4" s="33">
        <v>44116</v>
      </c>
      <c r="J4" s="31">
        <v>40002</v>
      </c>
      <c r="K4" s="33">
        <v>44116</v>
      </c>
      <c r="M4" s="31">
        <v>1</v>
      </c>
      <c r="N4" s="31"/>
    </row>
    <row r="5" spans="1:14" hidden="1" x14ac:dyDescent="0.2">
      <c r="A5" s="26" t="str">
        <f t="shared" si="0"/>
        <v>AAA000210NZA::0101::2018::2::44116::40002</v>
      </c>
      <c r="B5" s="26" t="s">
        <v>52</v>
      </c>
      <c r="C5" s="29" t="s">
        <v>8</v>
      </c>
      <c r="D5" s="30" t="s">
        <v>10</v>
      </c>
      <c r="E5" s="31">
        <v>2018</v>
      </c>
      <c r="F5" s="31">
        <v>2</v>
      </c>
      <c r="G5" s="31" t="s">
        <v>15</v>
      </c>
      <c r="H5" s="32">
        <v>14761</v>
      </c>
      <c r="I5" s="33">
        <v>44116</v>
      </c>
      <c r="J5" s="31">
        <v>40002</v>
      </c>
      <c r="K5" s="33">
        <v>44117</v>
      </c>
      <c r="L5" s="31"/>
      <c r="M5" s="31">
        <v>1</v>
      </c>
      <c r="N5" s="31"/>
    </row>
    <row r="6" spans="1:14" hidden="1" x14ac:dyDescent="0.2">
      <c r="A6" s="26" t="str">
        <f t="shared" si="0"/>
        <v>AAA000210NZA::0105::2018::2::44116::40002</v>
      </c>
      <c r="B6" s="26" t="s">
        <v>52</v>
      </c>
      <c r="C6" s="29" t="s">
        <v>8</v>
      </c>
      <c r="D6" s="30" t="s">
        <v>11</v>
      </c>
      <c r="E6" s="31">
        <v>2018</v>
      </c>
      <c r="F6" s="31">
        <v>2</v>
      </c>
      <c r="G6" s="31" t="s">
        <v>15</v>
      </c>
      <c r="H6" s="32">
        <v>23615</v>
      </c>
      <c r="I6" s="33">
        <v>44116</v>
      </c>
      <c r="J6" s="31">
        <v>40002</v>
      </c>
      <c r="K6" s="33">
        <v>44117</v>
      </c>
      <c r="L6" s="31"/>
      <c r="M6" s="31">
        <v>1</v>
      </c>
      <c r="N6" s="31"/>
    </row>
    <row r="7" spans="1:14" hidden="1" x14ac:dyDescent="0.2">
      <c r="A7" s="26" t="str">
        <f t="shared" si="0"/>
        <v>AAA000210NZA::0112::2018::2::44116::40002</v>
      </c>
      <c r="B7" s="26" t="s">
        <v>52</v>
      </c>
      <c r="C7" s="29" t="s">
        <v>8</v>
      </c>
      <c r="D7" s="30" t="s">
        <v>12</v>
      </c>
      <c r="E7" s="31">
        <v>2018</v>
      </c>
      <c r="F7" s="31">
        <v>2</v>
      </c>
      <c r="G7" s="31" t="s">
        <v>15</v>
      </c>
      <c r="H7" s="32">
        <v>100372</v>
      </c>
      <c r="I7" s="33">
        <v>44116</v>
      </c>
      <c r="J7" s="31">
        <v>40002</v>
      </c>
      <c r="K7" s="33">
        <v>44117</v>
      </c>
      <c r="L7" s="31"/>
      <c r="M7" s="31">
        <v>1</v>
      </c>
      <c r="N7" s="31"/>
    </row>
    <row r="8" spans="1:14" hidden="1" x14ac:dyDescent="0.2">
      <c r="A8" s="26" t="str">
        <f t="shared" si="0"/>
        <v>AAA000210NZA::0101::2018::2::44116::40002</v>
      </c>
      <c r="B8" s="26" t="s">
        <v>52</v>
      </c>
      <c r="C8" s="29" t="s">
        <v>8</v>
      </c>
      <c r="D8" s="30" t="s">
        <v>10</v>
      </c>
      <c r="E8" s="31">
        <v>2018</v>
      </c>
      <c r="F8" s="31">
        <v>2</v>
      </c>
      <c r="G8" s="31" t="s">
        <v>16</v>
      </c>
      <c r="H8" s="32">
        <v>8015</v>
      </c>
      <c r="I8" s="33">
        <v>44116</v>
      </c>
      <c r="J8" s="31">
        <v>40002</v>
      </c>
      <c r="K8" s="33">
        <v>44118</v>
      </c>
      <c r="L8" s="31"/>
      <c r="M8" s="31">
        <v>1</v>
      </c>
      <c r="N8" s="31"/>
    </row>
    <row r="9" spans="1:14" hidden="1" x14ac:dyDescent="0.2">
      <c r="A9" s="26" t="str">
        <f t="shared" si="0"/>
        <v>AAA000210NZA::0105::2018::2::44116::40002</v>
      </c>
      <c r="B9" s="26" t="s">
        <v>52</v>
      </c>
      <c r="C9" s="29" t="s">
        <v>8</v>
      </c>
      <c r="D9" s="30" t="s">
        <v>11</v>
      </c>
      <c r="E9" s="31">
        <v>2018</v>
      </c>
      <c r="F9" s="31">
        <v>2</v>
      </c>
      <c r="G9" s="31" t="s">
        <v>16</v>
      </c>
      <c r="H9" s="32">
        <v>14425</v>
      </c>
      <c r="I9" s="33">
        <v>44116</v>
      </c>
      <c r="J9" s="31">
        <v>40002</v>
      </c>
      <c r="K9" s="33">
        <v>44118</v>
      </c>
      <c r="L9" s="31"/>
      <c r="M9" s="31">
        <v>1</v>
      </c>
      <c r="N9" s="31"/>
    </row>
    <row r="10" spans="1:14" hidden="1" x14ac:dyDescent="0.2">
      <c r="A10" s="26" t="str">
        <f t="shared" si="0"/>
        <v>AAA000210NZA::0112::2018::2::44116::40002</v>
      </c>
      <c r="B10" s="26" t="s">
        <v>52</v>
      </c>
      <c r="C10" s="29" t="s">
        <v>8</v>
      </c>
      <c r="D10" s="30" t="s">
        <v>12</v>
      </c>
      <c r="E10" s="31">
        <v>2018</v>
      </c>
      <c r="F10" s="31">
        <v>2</v>
      </c>
      <c r="G10" s="31" t="s">
        <v>16</v>
      </c>
      <c r="H10" s="32">
        <v>56102</v>
      </c>
      <c r="I10" s="33">
        <v>44116</v>
      </c>
      <c r="J10" s="31">
        <v>40002</v>
      </c>
      <c r="K10" s="33">
        <v>44118</v>
      </c>
      <c r="L10" s="31"/>
      <c r="M10" s="31">
        <v>1</v>
      </c>
      <c r="N10" s="31"/>
    </row>
    <row r="11" spans="1:14" hidden="1" x14ac:dyDescent="0.2">
      <c r="A11" s="26" t="str">
        <f t="shared" si="0"/>
        <v>AAA000110JK5::0431::2019::1::44116::</v>
      </c>
      <c r="B11" s="26" t="s">
        <v>52</v>
      </c>
      <c r="C11" s="29" t="s">
        <v>18</v>
      </c>
      <c r="D11" s="34" t="s">
        <v>19</v>
      </c>
      <c r="E11" s="31">
        <v>2019</v>
      </c>
      <c r="F11" s="31">
        <v>1</v>
      </c>
      <c r="G11" s="31" t="s">
        <v>13</v>
      </c>
      <c r="H11" s="32">
        <v>1281</v>
      </c>
      <c r="I11" s="33">
        <v>44116</v>
      </c>
      <c r="J11" s="33"/>
      <c r="K11" s="33"/>
      <c r="L11" s="31"/>
      <c r="M11" s="31">
        <v>1</v>
      </c>
      <c r="N11" s="31"/>
    </row>
    <row r="12" spans="1:14" hidden="1" x14ac:dyDescent="0.2">
      <c r="A12" s="26" t="str">
        <f t="shared" si="0"/>
        <v>AAA000110JK5::0434::2019::1::44116::</v>
      </c>
      <c r="B12" s="26" t="s">
        <v>52</v>
      </c>
      <c r="C12" s="29" t="s">
        <v>18</v>
      </c>
      <c r="D12" s="35" t="s">
        <v>20</v>
      </c>
      <c r="E12" s="31">
        <v>2019</v>
      </c>
      <c r="F12" s="31">
        <v>1</v>
      </c>
      <c r="G12" s="31" t="s">
        <v>13</v>
      </c>
      <c r="H12" s="32">
        <v>8590</v>
      </c>
      <c r="I12" s="33">
        <v>44116</v>
      </c>
      <c r="J12" s="33"/>
      <c r="K12" s="33"/>
      <c r="L12" s="31"/>
      <c r="M12" s="31">
        <v>1</v>
      </c>
      <c r="N12" s="31"/>
    </row>
    <row r="13" spans="1:14" hidden="1" x14ac:dyDescent="0.2">
      <c r="A13" s="26" t="str">
        <f t="shared" si="0"/>
        <v>AAA000110JK5::0431::2019::1::44116::</v>
      </c>
      <c r="B13" s="26" t="s">
        <v>52</v>
      </c>
      <c r="C13" s="29" t="s">
        <v>18</v>
      </c>
      <c r="D13" s="34" t="s">
        <v>19</v>
      </c>
      <c r="E13" s="31">
        <v>2019</v>
      </c>
      <c r="F13" s="31">
        <v>1</v>
      </c>
      <c r="G13" s="31" t="s">
        <v>15</v>
      </c>
      <c r="H13" s="32">
        <v>1378</v>
      </c>
      <c r="I13" s="33">
        <v>44116</v>
      </c>
      <c r="J13" s="33"/>
      <c r="K13" s="33"/>
      <c r="L13" s="31"/>
      <c r="M13" s="31">
        <v>1</v>
      </c>
      <c r="N13" s="31"/>
    </row>
    <row r="14" spans="1:14" hidden="1" x14ac:dyDescent="0.2">
      <c r="A14" s="26" t="str">
        <f t="shared" si="0"/>
        <v>AAA000110JK5::0434::2019::1::44116::</v>
      </c>
      <c r="B14" s="26" t="s">
        <v>52</v>
      </c>
      <c r="C14" s="29" t="s">
        <v>18</v>
      </c>
      <c r="D14" s="35" t="s">
        <v>20</v>
      </c>
      <c r="E14" s="31">
        <v>2019</v>
      </c>
      <c r="F14" s="31">
        <v>1</v>
      </c>
      <c r="G14" s="31" t="s">
        <v>15</v>
      </c>
      <c r="H14" s="32">
        <v>8590</v>
      </c>
      <c r="I14" s="33">
        <v>44116</v>
      </c>
      <c r="J14" s="33"/>
      <c r="K14" s="33"/>
      <c r="L14" s="31"/>
      <c r="M14" s="31">
        <v>1</v>
      </c>
      <c r="N14" s="31"/>
    </row>
    <row r="15" spans="1:14" hidden="1" x14ac:dyDescent="0.2">
      <c r="A15" s="26" t="str">
        <f t="shared" si="0"/>
        <v>AAA000110JK5::0431::2019::1::44116::40002</v>
      </c>
      <c r="B15" s="26" t="s">
        <v>52</v>
      </c>
      <c r="C15" s="29" t="s">
        <v>18</v>
      </c>
      <c r="D15" s="34" t="s">
        <v>19</v>
      </c>
      <c r="E15" s="31">
        <v>2019</v>
      </c>
      <c r="F15" s="31">
        <v>1</v>
      </c>
      <c r="G15" s="31" t="s">
        <v>16</v>
      </c>
      <c r="H15" s="32">
        <v>1478</v>
      </c>
      <c r="I15" s="33">
        <v>44116</v>
      </c>
      <c r="J15" s="31">
        <v>40002</v>
      </c>
      <c r="K15" s="33">
        <v>44116</v>
      </c>
      <c r="L15" s="31"/>
      <c r="M15" s="31">
        <v>1</v>
      </c>
      <c r="N15" s="31"/>
    </row>
    <row r="16" spans="1:14" hidden="1" x14ac:dyDescent="0.2">
      <c r="A16" s="26" t="str">
        <f t="shared" si="0"/>
        <v>AAA000110JK5::0434::2019::1::44116::40002</v>
      </c>
      <c r="B16" s="26" t="s">
        <v>52</v>
      </c>
      <c r="C16" s="29" t="s">
        <v>18</v>
      </c>
      <c r="D16" s="35" t="s">
        <v>20</v>
      </c>
      <c r="E16" s="31">
        <v>2019</v>
      </c>
      <c r="F16" s="31">
        <v>1</v>
      </c>
      <c r="G16" s="31" t="s">
        <v>16</v>
      </c>
      <c r="H16" s="32">
        <v>8890</v>
      </c>
      <c r="I16" s="33">
        <v>44116</v>
      </c>
      <c r="J16" s="31">
        <v>40002</v>
      </c>
      <c r="K16" s="33">
        <v>44116</v>
      </c>
      <c r="L16" s="31"/>
      <c r="M16" s="31">
        <v>1</v>
      </c>
      <c r="N16" s="31"/>
    </row>
    <row r="17" spans="1:14" hidden="1" x14ac:dyDescent="0.2">
      <c r="A17" s="26" t="str">
        <f t="shared" si="0"/>
        <v>AAD011101D32::0101::2019::2::44116::40002</v>
      </c>
      <c r="B17" s="26" t="s">
        <v>52</v>
      </c>
      <c r="C17" s="29" t="s">
        <v>22</v>
      </c>
      <c r="D17" s="34" t="s">
        <v>10</v>
      </c>
      <c r="E17" s="31">
        <v>2019</v>
      </c>
      <c r="F17" s="31">
        <v>2</v>
      </c>
      <c r="G17" s="31" t="s">
        <v>13</v>
      </c>
      <c r="H17" s="32">
        <v>6108</v>
      </c>
      <c r="I17" s="33">
        <v>44116</v>
      </c>
      <c r="J17" s="31">
        <v>40002</v>
      </c>
      <c r="K17" s="33">
        <v>44116</v>
      </c>
      <c r="L17" s="31"/>
      <c r="M17" s="31">
        <v>1</v>
      </c>
      <c r="N17" s="31"/>
    </row>
    <row r="18" spans="1:14" hidden="1" x14ac:dyDescent="0.2">
      <c r="A18" s="26" t="str">
        <f t="shared" si="0"/>
        <v>AAD011101D32::0114::2019::2::44116::40002</v>
      </c>
      <c r="B18" s="26" t="s">
        <v>52</v>
      </c>
      <c r="C18" s="29" t="s">
        <v>22</v>
      </c>
      <c r="D18" s="35" t="s">
        <v>23</v>
      </c>
      <c r="E18" s="31">
        <v>2019</v>
      </c>
      <c r="F18" s="31">
        <v>2</v>
      </c>
      <c r="G18" s="31" t="s">
        <v>13</v>
      </c>
      <c r="H18" s="36">
        <v>5157</v>
      </c>
      <c r="I18" s="33">
        <v>44116</v>
      </c>
      <c r="J18" s="31">
        <v>40002</v>
      </c>
      <c r="K18" s="33">
        <v>44116</v>
      </c>
      <c r="L18" s="31"/>
      <c r="M18" s="31">
        <v>1</v>
      </c>
      <c r="N18" s="31"/>
    </row>
    <row r="19" spans="1:14" hidden="1" x14ac:dyDescent="0.2">
      <c r="A19" s="26" t="str">
        <f t="shared" si="0"/>
        <v>AAD011101D32::0101::2019::2::44116::</v>
      </c>
      <c r="B19" s="26" t="s">
        <v>52</v>
      </c>
      <c r="C19" s="29" t="s">
        <v>22</v>
      </c>
      <c r="D19" s="34" t="s">
        <v>10</v>
      </c>
      <c r="E19" s="31">
        <v>2019</v>
      </c>
      <c r="F19" s="31">
        <v>2</v>
      </c>
      <c r="G19" s="31" t="s">
        <v>15</v>
      </c>
      <c r="H19" s="32">
        <v>7464</v>
      </c>
      <c r="I19" s="33">
        <v>44116</v>
      </c>
      <c r="J19" s="33"/>
      <c r="K19" s="33"/>
      <c r="L19" s="31"/>
      <c r="M19" s="31">
        <v>1</v>
      </c>
      <c r="N19" s="31"/>
    </row>
    <row r="20" spans="1:14" hidden="1" x14ac:dyDescent="0.2">
      <c r="A20" s="26" t="str">
        <f t="shared" si="0"/>
        <v>AAD011101D32::0114::2019::2::44116::</v>
      </c>
      <c r="B20" s="26" t="s">
        <v>52</v>
      </c>
      <c r="C20" s="29" t="s">
        <v>22</v>
      </c>
      <c r="D20" s="35" t="s">
        <v>23</v>
      </c>
      <c r="E20" s="31">
        <v>2019</v>
      </c>
      <c r="F20" s="31">
        <v>2</v>
      </c>
      <c r="G20" s="31" t="s">
        <v>15</v>
      </c>
      <c r="H20" s="36">
        <v>6514</v>
      </c>
      <c r="I20" s="33">
        <v>44116</v>
      </c>
      <c r="J20" s="33"/>
      <c r="K20" s="33"/>
      <c r="L20" s="31"/>
      <c r="M20" s="31">
        <v>1</v>
      </c>
      <c r="N20" s="31"/>
    </row>
    <row r="21" spans="1:14" hidden="1" x14ac:dyDescent="0.2">
      <c r="A21" s="26" t="str">
        <f t="shared" si="0"/>
        <v>AAD011101D32::0101::2019::2::44116::</v>
      </c>
      <c r="B21" s="26" t="s">
        <v>52</v>
      </c>
      <c r="C21" s="29" t="s">
        <v>22</v>
      </c>
      <c r="D21" s="34" t="s">
        <v>10</v>
      </c>
      <c r="E21" s="31">
        <v>2019</v>
      </c>
      <c r="F21" s="31">
        <v>2</v>
      </c>
      <c r="G21" s="31" t="s">
        <v>16</v>
      </c>
      <c r="H21" s="32">
        <v>8821</v>
      </c>
      <c r="I21" s="33">
        <v>44116</v>
      </c>
      <c r="J21" s="33"/>
      <c r="K21" s="33"/>
      <c r="L21" s="31"/>
      <c r="M21" s="31">
        <v>1</v>
      </c>
      <c r="N21" s="31"/>
    </row>
    <row r="22" spans="1:14" hidden="1" x14ac:dyDescent="0.2">
      <c r="A22" s="26" t="str">
        <f t="shared" si="0"/>
        <v>AAD011101D32::0114::2019::2::44116::</v>
      </c>
      <c r="B22" s="26" t="s">
        <v>52</v>
      </c>
      <c r="C22" s="29" t="s">
        <v>22</v>
      </c>
      <c r="D22" s="35" t="s">
        <v>23</v>
      </c>
      <c r="E22" s="31">
        <v>2019</v>
      </c>
      <c r="F22" s="31">
        <v>2</v>
      </c>
      <c r="G22" s="31" t="s">
        <v>24</v>
      </c>
      <c r="H22" s="36">
        <v>7871</v>
      </c>
      <c r="I22" s="33">
        <v>44116</v>
      </c>
      <c r="J22" s="33"/>
      <c r="K22" s="33"/>
      <c r="L22" s="31"/>
      <c r="M22" s="31">
        <v>1</v>
      </c>
      <c r="N22" s="31"/>
    </row>
    <row r="23" spans="1:14" hidden="1" x14ac:dyDescent="0.2">
      <c r="A23" s="26" t="str">
        <f t="shared" si="0"/>
        <v>AAD011101D32::0101::2019::2::44116::40002</v>
      </c>
      <c r="B23" s="26" t="s">
        <v>52</v>
      </c>
      <c r="C23" s="29" t="s">
        <v>22</v>
      </c>
      <c r="D23" s="34" t="s">
        <v>10</v>
      </c>
      <c r="E23" s="31">
        <v>2019</v>
      </c>
      <c r="F23" s="31">
        <v>2</v>
      </c>
      <c r="G23" s="31" t="s">
        <v>25</v>
      </c>
      <c r="H23" s="32">
        <v>10179</v>
      </c>
      <c r="I23" s="33">
        <v>44116</v>
      </c>
      <c r="J23" s="31">
        <v>40002</v>
      </c>
      <c r="K23" s="33">
        <v>44117</v>
      </c>
      <c r="L23" s="31"/>
      <c r="M23" s="31">
        <v>1</v>
      </c>
      <c r="N23" s="31"/>
    </row>
    <row r="24" spans="1:14" hidden="1" x14ac:dyDescent="0.2">
      <c r="A24" s="26" t="str">
        <f t="shared" si="0"/>
        <v>AAD011101D32::0114::2019::2::44116::40002</v>
      </c>
      <c r="B24" s="26" t="s">
        <v>52</v>
      </c>
      <c r="C24" s="29" t="s">
        <v>22</v>
      </c>
      <c r="D24" s="35" t="s">
        <v>23</v>
      </c>
      <c r="E24" s="31">
        <v>2019</v>
      </c>
      <c r="F24" s="31">
        <v>2</v>
      </c>
      <c r="G24" s="31" t="s">
        <v>26</v>
      </c>
      <c r="H24" s="36">
        <v>9229</v>
      </c>
      <c r="I24" s="33">
        <v>44116</v>
      </c>
      <c r="J24" s="31">
        <v>40002</v>
      </c>
      <c r="K24" s="33">
        <v>44117</v>
      </c>
      <c r="L24" s="31"/>
      <c r="M24" s="31">
        <v>1</v>
      </c>
      <c r="N24" s="31"/>
    </row>
    <row r="25" spans="1:14" hidden="1" x14ac:dyDescent="0.2">
      <c r="A25" s="26" t="str">
        <f t="shared" si="0"/>
        <v>CVS98021998A::0113::2019::3::44116::</v>
      </c>
      <c r="B25" s="26" t="s">
        <v>52</v>
      </c>
      <c r="C25" s="29" t="s">
        <v>31</v>
      </c>
      <c r="D25" s="34" t="s">
        <v>29</v>
      </c>
      <c r="E25" s="31">
        <v>2019</v>
      </c>
      <c r="F25" s="31">
        <v>3</v>
      </c>
      <c r="G25" s="31" t="s">
        <v>13</v>
      </c>
      <c r="H25" s="32">
        <v>1337</v>
      </c>
      <c r="I25" s="33">
        <v>44116</v>
      </c>
      <c r="J25" s="33"/>
      <c r="K25" s="33"/>
      <c r="L25" s="31"/>
      <c r="M25" s="31">
        <v>1</v>
      </c>
      <c r="N25" s="31"/>
    </row>
    <row r="26" spans="1:14" hidden="1" x14ac:dyDescent="0.2">
      <c r="A26" s="26" t="str">
        <f t="shared" si="0"/>
        <v>CVS98021998A::0116::2019::3::44116::</v>
      </c>
      <c r="B26" s="26" t="s">
        <v>52</v>
      </c>
      <c r="C26" s="29" t="s">
        <v>31</v>
      </c>
      <c r="D26" s="35" t="s">
        <v>30</v>
      </c>
      <c r="E26" s="31">
        <v>2019</v>
      </c>
      <c r="F26" s="31">
        <v>3</v>
      </c>
      <c r="G26" s="31" t="s">
        <v>13</v>
      </c>
      <c r="H26" s="36">
        <v>2674</v>
      </c>
      <c r="I26" s="33">
        <v>44116</v>
      </c>
      <c r="J26" s="33"/>
      <c r="K26" s="33"/>
      <c r="L26" s="31"/>
      <c r="M26" s="31">
        <v>1</v>
      </c>
      <c r="N26" s="31"/>
    </row>
    <row r="27" spans="1:14" hidden="1" x14ac:dyDescent="0.2">
      <c r="A27" s="26" t="str">
        <f t="shared" si="0"/>
        <v>CVS98021998A::0113::2019::3::44116::40002</v>
      </c>
      <c r="B27" s="26" t="s">
        <v>52</v>
      </c>
      <c r="C27" s="29" t="s">
        <v>31</v>
      </c>
      <c r="D27" s="34" t="s">
        <v>29</v>
      </c>
      <c r="E27" s="31">
        <v>2019</v>
      </c>
      <c r="F27" s="31">
        <v>3</v>
      </c>
      <c r="G27" s="31" t="s">
        <v>15</v>
      </c>
      <c r="H27" s="32">
        <v>2674</v>
      </c>
      <c r="I27" s="33">
        <v>44116</v>
      </c>
      <c r="J27" s="31">
        <v>40002</v>
      </c>
      <c r="K27" s="33">
        <v>44116</v>
      </c>
      <c r="L27" s="31"/>
      <c r="M27" s="31">
        <v>1</v>
      </c>
      <c r="N27" s="31"/>
    </row>
    <row r="28" spans="1:14" hidden="1" x14ac:dyDescent="0.2">
      <c r="A28" s="26" t="str">
        <f t="shared" si="0"/>
        <v>CVS98021998A::0116::2019::3::44116::40002</v>
      </c>
      <c r="B28" s="26" t="s">
        <v>52</v>
      </c>
      <c r="C28" s="29" t="s">
        <v>31</v>
      </c>
      <c r="D28" s="35" t="s">
        <v>30</v>
      </c>
      <c r="E28" s="31">
        <v>2019</v>
      </c>
      <c r="F28" s="31">
        <v>3</v>
      </c>
      <c r="G28" s="31" t="s">
        <v>15</v>
      </c>
      <c r="H28" s="36">
        <v>4009</v>
      </c>
      <c r="I28" s="33">
        <v>44116</v>
      </c>
      <c r="J28" s="31">
        <v>40002</v>
      </c>
      <c r="K28" s="33">
        <v>44116</v>
      </c>
      <c r="L28" s="31"/>
      <c r="M28" s="31">
        <v>1</v>
      </c>
      <c r="N28" s="31"/>
    </row>
    <row r="29" spans="1:14" x14ac:dyDescent="0.2">
      <c r="A29" s="26" t="str">
        <f t="shared" si="0"/>
        <v>PEOR770919FQ1::0304::2019::4::44116::40002</v>
      </c>
      <c r="B29" s="26" t="s">
        <v>52</v>
      </c>
      <c r="C29" s="29" t="s">
        <v>41</v>
      </c>
      <c r="D29" s="34" t="s">
        <v>42</v>
      </c>
      <c r="E29" s="31">
        <v>2019</v>
      </c>
      <c r="F29" s="31">
        <v>4</v>
      </c>
      <c r="G29" s="31" t="s">
        <v>13</v>
      </c>
      <c r="H29" s="32">
        <v>10564</v>
      </c>
      <c r="I29" s="33">
        <v>44116</v>
      </c>
      <c r="J29" s="31">
        <v>40002</v>
      </c>
      <c r="K29" s="33">
        <v>44116</v>
      </c>
      <c r="L29" s="31"/>
      <c r="M29" s="31">
        <v>1</v>
      </c>
      <c r="N29" s="31"/>
    </row>
    <row r="30" spans="1:14" x14ac:dyDescent="0.2">
      <c r="A30" s="26" t="str">
        <f t="shared" si="0"/>
        <v>PEOR770919FQ1::0401::2019::4::44116::40002</v>
      </c>
      <c r="B30" s="26" t="s">
        <v>52</v>
      </c>
      <c r="C30" s="29" t="s">
        <v>41</v>
      </c>
      <c r="D30" s="35" t="s">
        <v>43</v>
      </c>
      <c r="E30" s="31">
        <v>2019</v>
      </c>
      <c r="F30" s="31">
        <v>4</v>
      </c>
      <c r="G30" s="31" t="s">
        <v>13</v>
      </c>
      <c r="H30" s="37">
        <v>17497</v>
      </c>
      <c r="I30" s="33">
        <v>44116</v>
      </c>
      <c r="J30" s="31">
        <v>40002</v>
      </c>
      <c r="K30" s="33">
        <v>44116</v>
      </c>
      <c r="L30" s="31"/>
      <c r="M30" s="31">
        <v>1</v>
      </c>
      <c r="N30" s="31"/>
    </row>
    <row r="31" spans="1:14" x14ac:dyDescent="0.2">
      <c r="A31" s="26" t="str">
        <f t="shared" si="0"/>
        <v>PEOR770919FQ1::0304::2019::4::44116::</v>
      </c>
      <c r="B31" s="26" t="s">
        <v>52</v>
      </c>
      <c r="C31" s="29" t="s">
        <v>41</v>
      </c>
      <c r="D31" s="34" t="s">
        <v>42</v>
      </c>
      <c r="E31" s="31">
        <v>2019</v>
      </c>
      <c r="F31" s="31">
        <v>4</v>
      </c>
      <c r="G31" s="31" t="s">
        <v>15</v>
      </c>
      <c r="H31" s="32">
        <v>11885</v>
      </c>
      <c r="I31" s="33">
        <v>44116</v>
      </c>
      <c r="J31" s="33"/>
      <c r="K31" s="33"/>
      <c r="L31" s="31"/>
      <c r="M31" s="31">
        <v>1</v>
      </c>
      <c r="N31" s="31"/>
    </row>
    <row r="32" spans="1:14" x14ac:dyDescent="0.2">
      <c r="A32" s="26" t="str">
        <f t="shared" si="0"/>
        <v>PEOR770919FQ1::0401::2019::4::44116::</v>
      </c>
      <c r="B32" s="26" t="s">
        <v>52</v>
      </c>
      <c r="C32" s="29" t="s">
        <v>41</v>
      </c>
      <c r="D32" s="35" t="s">
        <v>43</v>
      </c>
      <c r="E32" s="31">
        <v>2019</v>
      </c>
      <c r="F32" s="31">
        <v>4</v>
      </c>
      <c r="G32" s="31" t="s">
        <v>15</v>
      </c>
      <c r="H32" s="37">
        <v>17846</v>
      </c>
      <c r="I32" s="33">
        <v>44116</v>
      </c>
      <c r="J32" s="33"/>
      <c r="K32" s="33"/>
      <c r="L32" s="31"/>
      <c r="M32" s="31">
        <v>1</v>
      </c>
      <c r="N32" s="31"/>
    </row>
    <row r="33" spans="1:14" x14ac:dyDescent="0.2">
      <c r="A33" s="26" t="str">
        <f t="shared" si="0"/>
        <v>PEOR770919FQ1::0304::2019::4::44116::40002</v>
      </c>
      <c r="B33" s="26" t="s">
        <v>52</v>
      </c>
      <c r="C33" s="29" t="s">
        <v>41</v>
      </c>
      <c r="D33" s="34" t="s">
        <v>42</v>
      </c>
      <c r="E33" s="31">
        <v>2019</v>
      </c>
      <c r="F33" s="31">
        <v>4</v>
      </c>
      <c r="G33" s="31" t="s">
        <v>16</v>
      </c>
      <c r="H33" s="32">
        <v>13205</v>
      </c>
      <c r="I33" s="33">
        <v>44116</v>
      </c>
      <c r="J33" s="31">
        <v>40002</v>
      </c>
      <c r="K33" s="33">
        <v>44117</v>
      </c>
      <c r="L33" s="31"/>
      <c r="M33" s="31">
        <v>1</v>
      </c>
      <c r="N33" s="31"/>
    </row>
    <row r="34" spans="1:14" x14ac:dyDescent="0.2">
      <c r="A34" s="26" t="str">
        <f t="shared" si="0"/>
        <v>PEOR770919FQ1::0401::2019::4::44116::40002</v>
      </c>
      <c r="B34" s="26" t="s">
        <v>52</v>
      </c>
      <c r="C34" s="29" t="s">
        <v>41</v>
      </c>
      <c r="D34" s="35" t="s">
        <v>43</v>
      </c>
      <c r="E34" s="31">
        <v>2019</v>
      </c>
      <c r="F34" s="31">
        <v>4</v>
      </c>
      <c r="G34" s="31" t="s">
        <v>16</v>
      </c>
      <c r="H34" s="37">
        <v>18196</v>
      </c>
      <c r="I34" s="33">
        <v>44116</v>
      </c>
      <c r="J34" s="31">
        <v>40002</v>
      </c>
      <c r="K34" s="33">
        <v>44117</v>
      </c>
      <c r="L34" s="31"/>
      <c r="M34" s="31">
        <v>1</v>
      </c>
      <c r="N34" s="31"/>
    </row>
    <row r="35" spans="1:14" hidden="1" x14ac:dyDescent="0.2">
      <c r="A35" s="26" t="str">
        <f t="shared" si="0"/>
        <v>AAAA030920TP3::0111::2019::1::44116::16020</v>
      </c>
      <c r="B35" s="26" t="s">
        <v>53</v>
      </c>
      <c r="C35" s="38" t="s">
        <v>32</v>
      </c>
      <c r="D35" s="30" t="s">
        <v>33</v>
      </c>
      <c r="E35" s="39">
        <v>2019</v>
      </c>
      <c r="F35" s="39">
        <v>1</v>
      </c>
      <c r="G35" s="39" t="s">
        <v>13</v>
      </c>
      <c r="H35" s="40">
        <v>0</v>
      </c>
      <c r="I35" s="41">
        <v>44116</v>
      </c>
      <c r="J35" s="57">
        <v>16020</v>
      </c>
      <c r="K35" s="41"/>
      <c r="L35" s="28">
        <v>44116</v>
      </c>
      <c r="M35" s="31">
        <v>1</v>
      </c>
    </row>
    <row r="36" spans="1:14" hidden="1" x14ac:dyDescent="0.2">
      <c r="A36" s="26" t="str">
        <f t="shared" si="0"/>
        <v>AAAA030920TP3::0112::2019::1::::</v>
      </c>
      <c r="B36" s="26" t="s">
        <v>53</v>
      </c>
      <c r="C36" s="38" t="s">
        <v>32</v>
      </c>
      <c r="D36" s="30" t="s">
        <v>12</v>
      </c>
      <c r="E36" s="39">
        <v>2019</v>
      </c>
      <c r="F36" s="39">
        <v>1</v>
      </c>
      <c r="G36" s="39" t="s">
        <v>13</v>
      </c>
      <c r="H36" s="40">
        <v>0</v>
      </c>
      <c r="I36" s="41"/>
      <c r="J36" s="57"/>
      <c r="K36" s="41"/>
      <c r="L36" s="39"/>
      <c r="M36" s="31">
        <v>1</v>
      </c>
    </row>
    <row r="37" spans="1:14" hidden="1" x14ac:dyDescent="0.2">
      <c r="A37" s="26" t="str">
        <f t="shared" si="0"/>
        <v>AAAA030920TP3::0113::2019::1::::</v>
      </c>
      <c r="B37" s="26" t="s">
        <v>53</v>
      </c>
      <c r="C37" s="38" t="s">
        <v>32</v>
      </c>
      <c r="D37" s="30" t="s">
        <v>29</v>
      </c>
      <c r="E37" s="39">
        <v>2019</v>
      </c>
      <c r="F37" s="39">
        <v>1</v>
      </c>
      <c r="G37" s="39" t="s">
        <v>13</v>
      </c>
      <c r="H37" s="40">
        <v>0</v>
      </c>
      <c r="I37" s="41"/>
      <c r="J37" s="57"/>
      <c r="K37" s="41"/>
      <c r="L37" s="39"/>
      <c r="M37" s="31">
        <v>1</v>
      </c>
    </row>
    <row r="38" spans="1:14" hidden="1" x14ac:dyDescent="0.2">
      <c r="A38" s="26" t="str">
        <f t="shared" si="0"/>
        <v>AAAA030920TP3::0111::2019::1::44116::16020</v>
      </c>
      <c r="B38" s="26" t="s">
        <v>53</v>
      </c>
      <c r="C38" s="38" t="s">
        <v>32</v>
      </c>
      <c r="D38" s="30" t="s">
        <v>33</v>
      </c>
      <c r="E38" s="39">
        <v>2019</v>
      </c>
      <c r="F38" s="39">
        <v>1</v>
      </c>
      <c r="G38" s="39" t="s">
        <v>38</v>
      </c>
      <c r="H38" s="40">
        <v>0</v>
      </c>
      <c r="I38" s="41">
        <v>44116</v>
      </c>
      <c r="J38" s="57">
        <v>16020</v>
      </c>
      <c r="K38" s="41"/>
      <c r="L38" s="28">
        <v>44116</v>
      </c>
      <c r="M38" s="31">
        <v>1</v>
      </c>
    </row>
    <row r="39" spans="1:14" hidden="1" x14ac:dyDescent="0.2">
      <c r="A39" s="26" t="str">
        <f t="shared" si="0"/>
        <v>AAAA030920TP3::0112::2019::1::::</v>
      </c>
      <c r="B39" s="26" t="s">
        <v>53</v>
      </c>
      <c r="C39" s="38" t="s">
        <v>32</v>
      </c>
      <c r="D39" s="30" t="s">
        <v>12</v>
      </c>
      <c r="E39" s="39">
        <v>2019</v>
      </c>
      <c r="F39" s="39">
        <v>1</v>
      </c>
      <c r="G39" s="39" t="s">
        <v>38</v>
      </c>
      <c r="H39" s="40">
        <v>0</v>
      </c>
      <c r="I39" s="41"/>
      <c r="J39" s="57"/>
      <c r="K39" s="41"/>
      <c r="L39" s="39"/>
      <c r="M39" s="31">
        <v>1</v>
      </c>
    </row>
    <row r="40" spans="1:14" hidden="1" x14ac:dyDescent="0.2">
      <c r="A40" s="26" t="str">
        <f t="shared" si="0"/>
        <v>AAAA030920TP3::0113::2019::1::::</v>
      </c>
      <c r="B40" s="26" t="s">
        <v>53</v>
      </c>
      <c r="C40" s="38" t="s">
        <v>32</v>
      </c>
      <c r="D40" s="30" t="s">
        <v>29</v>
      </c>
      <c r="E40" s="39">
        <v>2019</v>
      </c>
      <c r="F40" s="39">
        <v>1</v>
      </c>
      <c r="G40" s="39" t="s">
        <v>38</v>
      </c>
      <c r="H40" s="40">
        <v>0</v>
      </c>
      <c r="I40" s="41"/>
      <c r="J40" s="57"/>
      <c r="K40" s="41"/>
      <c r="L40" s="39"/>
      <c r="M40" s="31">
        <v>1</v>
      </c>
    </row>
    <row r="41" spans="1:14" hidden="1" x14ac:dyDescent="0.2">
      <c r="A41" s="26" t="str">
        <f t="shared" si="0"/>
        <v>AAAA030920TP3::0111::2019::1::44116::16020</v>
      </c>
      <c r="B41" s="26" t="s">
        <v>53</v>
      </c>
      <c r="C41" s="38" t="s">
        <v>32</v>
      </c>
      <c r="D41" s="30" t="s">
        <v>33</v>
      </c>
      <c r="E41" s="39">
        <v>2019</v>
      </c>
      <c r="F41" s="39">
        <v>1</v>
      </c>
      <c r="G41" s="39" t="s">
        <v>39</v>
      </c>
      <c r="H41" s="40">
        <v>0</v>
      </c>
      <c r="I41" s="41">
        <v>44116</v>
      </c>
      <c r="J41" s="57">
        <v>16020</v>
      </c>
      <c r="K41" s="41"/>
      <c r="L41" s="28">
        <v>44116</v>
      </c>
      <c r="M41" s="31">
        <v>1</v>
      </c>
    </row>
    <row r="42" spans="1:14" hidden="1" x14ac:dyDescent="0.2">
      <c r="A42" s="26" t="str">
        <f t="shared" si="0"/>
        <v>AAAA030920TP3::0112::2019::1::::</v>
      </c>
      <c r="B42" s="26" t="s">
        <v>53</v>
      </c>
      <c r="C42" s="38" t="s">
        <v>32</v>
      </c>
      <c r="D42" s="30" t="s">
        <v>12</v>
      </c>
      <c r="E42" s="39">
        <v>2019</v>
      </c>
      <c r="F42" s="39">
        <v>1</v>
      </c>
      <c r="G42" s="39" t="s">
        <v>39</v>
      </c>
      <c r="H42" s="40">
        <v>0</v>
      </c>
      <c r="I42" s="41"/>
      <c r="J42" s="57"/>
      <c r="K42" s="41"/>
      <c r="L42" s="39"/>
      <c r="M42" s="31">
        <v>1</v>
      </c>
    </row>
    <row r="43" spans="1:14" hidden="1" x14ac:dyDescent="0.2">
      <c r="A43" s="26" t="str">
        <f t="shared" si="0"/>
        <v>AAAA030920TP3::0113::2019::1::::</v>
      </c>
      <c r="B43" s="26" t="s">
        <v>53</v>
      </c>
      <c r="C43" s="38" t="s">
        <v>32</v>
      </c>
      <c r="D43" s="30" t="s">
        <v>29</v>
      </c>
      <c r="E43" s="39">
        <v>2019</v>
      </c>
      <c r="F43" s="39">
        <v>1</v>
      </c>
      <c r="G43" s="39" t="s">
        <v>39</v>
      </c>
      <c r="H43" s="40">
        <v>0</v>
      </c>
      <c r="I43" s="41"/>
      <c r="J43" s="57"/>
      <c r="K43" s="41"/>
      <c r="L43" s="39"/>
      <c r="M43" s="31">
        <v>1</v>
      </c>
    </row>
    <row r="44" spans="1:14" hidden="1" x14ac:dyDescent="0.2">
      <c r="A44" s="26" t="str">
        <f t="shared" si="0"/>
        <v>AAAJ731107BX2::0119::2019::2::44116::16020</v>
      </c>
      <c r="B44" s="26" t="s">
        <v>53</v>
      </c>
      <c r="C44" s="38" t="s">
        <v>34</v>
      </c>
      <c r="D44" s="30" t="s">
        <v>35</v>
      </c>
      <c r="E44" s="39">
        <v>2019</v>
      </c>
      <c r="F44" s="39">
        <v>2</v>
      </c>
      <c r="G44" s="39" t="s">
        <v>13</v>
      </c>
      <c r="H44" s="40">
        <v>0</v>
      </c>
      <c r="I44" s="41">
        <v>44116</v>
      </c>
      <c r="J44" s="57">
        <v>16020</v>
      </c>
      <c r="K44" s="41"/>
      <c r="L44" s="28">
        <v>44116</v>
      </c>
      <c r="M44" s="31">
        <v>1</v>
      </c>
    </row>
    <row r="45" spans="1:14" hidden="1" x14ac:dyDescent="0.2">
      <c r="A45" s="26" t="str">
        <f t="shared" si="0"/>
        <v>AAAJ731107BX2::0117::2019::2::::</v>
      </c>
      <c r="B45" s="26" t="s">
        <v>53</v>
      </c>
      <c r="C45" s="38" t="s">
        <v>34</v>
      </c>
      <c r="D45" s="30" t="s">
        <v>36</v>
      </c>
      <c r="E45" s="39">
        <v>2019</v>
      </c>
      <c r="F45" s="39">
        <v>2</v>
      </c>
      <c r="G45" s="39" t="s">
        <v>13</v>
      </c>
      <c r="H45" s="40">
        <v>0</v>
      </c>
      <c r="I45" s="41"/>
      <c r="J45" s="57"/>
      <c r="K45" s="41"/>
      <c r="L45" s="39"/>
      <c r="M45" s="31">
        <v>1</v>
      </c>
    </row>
    <row r="46" spans="1:14" hidden="1" x14ac:dyDescent="0.2">
      <c r="A46" s="26" t="str">
        <f t="shared" si="0"/>
        <v>AAAJ731107BX2::0119::2019::2::44116::16020</v>
      </c>
      <c r="B46" s="26" t="s">
        <v>53</v>
      </c>
      <c r="C46" s="38" t="s">
        <v>34</v>
      </c>
      <c r="D46" s="30" t="s">
        <v>35</v>
      </c>
      <c r="E46" s="39">
        <v>2019</v>
      </c>
      <c r="F46" s="39">
        <v>2</v>
      </c>
      <c r="G46" s="39" t="s">
        <v>38</v>
      </c>
      <c r="H46" s="40">
        <v>0</v>
      </c>
      <c r="I46" s="41">
        <v>44116</v>
      </c>
      <c r="J46" s="57">
        <v>16020</v>
      </c>
      <c r="K46" s="41"/>
      <c r="L46" s="28">
        <v>44116</v>
      </c>
      <c r="M46" s="31">
        <v>1</v>
      </c>
    </row>
    <row r="47" spans="1:14" hidden="1" x14ac:dyDescent="0.2">
      <c r="A47" s="26" t="str">
        <f t="shared" si="0"/>
        <v>AAAJ731107BX2::0117::2019::2::::</v>
      </c>
      <c r="B47" s="26" t="s">
        <v>53</v>
      </c>
      <c r="C47" s="38" t="s">
        <v>34</v>
      </c>
      <c r="D47" s="30" t="s">
        <v>36</v>
      </c>
      <c r="E47" s="39">
        <v>2019</v>
      </c>
      <c r="F47" s="39">
        <v>2</v>
      </c>
      <c r="G47" s="39" t="s">
        <v>38</v>
      </c>
      <c r="H47" s="40">
        <v>0</v>
      </c>
      <c r="I47" s="41"/>
      <c r="J47" s="57"/>
      <c r="K47" s="41"/>
      <c r="L47" s="39"/>
      <c r="M47" s="31">
        <v>1</v>
      </c>
    </row>
    <row r="48" spans="1:14" x14ac:dyDescent="0.2">
      <c r="A48" s="26" t="str">
        <f t="shared" si="0"/>
        <v>PEOR770919FQ1::0119::2019::35::44116::40002</v>
      </c>
      <c r="B48" s="26" t="s">
        <v>54</v>
      </c>
      <c r="C48" s="29" t="s">
        <v>41</v>
      </c>
      <c r="D48" s="30" t="s">
        <v>35</v>
      </c>
      <c r="E48" s="31">
        <v>2019</v>
      </c>
      <c r="F48" s="31">
        <v>35</v>
      </c>
      <c r="G48" s="31" t="s">
        <v>13</v>
      </c>
      <c r="H48" s="32">
        <v>52572</v>
      </c>
      <c r="I48" s="33">
        <v>44116</v>
      </c>
      <c r="J48" s="31">
        <v>40002</v>
      </c>
      <c r="K48" s="28">
        <v>44116</v>
      </c>
      <c r="L48" s="31"/>
      <c r="M48" s="31">
        <v>1</v>
      </c>
    </row>
    <row r="49" spans="1:13" x14ac:dyDescent="0.2">
      <c r="A49" s="26" t="str">
        <f t="shared" si="0"/>
        <v>PEOR770919FQ1::0119::2019::35::44116::</v>
      </c>
      <c r="B49" s="26" t="s">
        <v>54</v>
      </c>
      <c r="C49" s="29" t="s">
        <v>41</v>
      </c>
      <c r="D49" s="30" t="s">
        <v>35</v>
      </c>
      <c r="E49" s="31">
        <v>2019</v>
      </c>
      <c r="F49" s="31">
        <v>35</v>
      </c>
      <c r="G49" s="31" t="s">
        <v>15</v>
      </c>
      <c r="H49" s="32">
        <v>40840</v>
      </c>
      <c r="I49" s="33">
        <v>44116</v>
      </c>
      <c r="J49" s="33"/>
      <c r="K49" s="33"/>
      <c r="L49" s="31"/>
      <c r="M49" s="31">
        <v>1</v>
      </c>
    </row>
    <row r="50" spans="1:13" x14ac:dyDescent="0.2">
      <c r="A50" s="26" t="str">
        <f t="shared" si="0"/>
        <v>PEOR770919FQ1::0119::2019::35::44116::40002</v>
      </c>
      <c r="B50" s="26" t="s">
        <v>54</v>
      </c>
      <c r="C50" s="29" t="s">
        <v>41</v>
      </c>
      <c r="D50" s="30" t="s">
        <v>35</v>
      </c>
      <c r="E50" s="31">
        <v>2019</v>
      </c>
      <c r="F50" s="31">
        <v>35</v>
      </c>
      <c r="G50" s="31" t="s">
        <v>24</v>
      </c>
      <c r="H50" s="32">
        <v>47749</v>
      </c>
      <c r="I50" s="33">
        <v>44116</v>
      </c>
      <c r="J50" s="31">
        <v>40002</v>
      </c>
      <c r="K50" s="28">
        <v>44117</v>
      </c>
      <c r="L50" s="31"/>
      <c r="M50" s="31">
        <v>1</v>
      </c>
    </row>
    <row r="51" spans="1:13" hidden="1" x14ac:dyDescent="0.2">
      <c r="A51" s="26" t="str">
        <f t="shared" si="0"/>
        <v>AAFD830223NW4::0119::2019::35::44116::</v>
      </c>
      <c r="B51" s="26" t="s">
        <v>54</v>
      </c>
      <c r="C51" s="42" t="s">
        <v>46</v>
      </c>
      <c r="D51" s="30" t="s">
        <v>35</v>
      </c>
      <c r="E51" s="31">
        <v>2019</v>
      </c>
      <c r="F51" s="31">
        <v>35</v>
      </c>
      <c r="G51" s="31" t="s">
        <v>13</v>
      </c>
      <c r="H51" s="32">
        <v>8549</v>
      </c>
      <c r="I51" s="33">
        <v>44116</v>
      </c>
      <c r="J51" s="33"/>
      <c r="K51" s="33"/>
      <c r="L51" s="31"/>
      <c r="M51" s="31">
        <v>1</v>
      </c>
    </row>
    <row r="52" spans="1:13" hidden="1" x14ac:dyDescent="0.2">
      <c r="A52" s="26" t="str">
        <f t="shared" si="0"/>
        <v>AAFD830223NW4::0119::2019::35::44116::40002</v>
      </c>
      <c r="B52" s="26" t="s">
        <v>54</v>
      </c>
      <c r="C52" s="42" t="s">
        <v>46</v>
      </c>
      <c r="D52" s="30" t="s">
        <v>35</v>
      </c>
      <c r="E52" s="31">
        <v>2019</v>
      </c>
      <c r="F52" s="31">
        <v>35</v>
      </c>
      <c r="G52" s="31" t="s">
        <v>15</v>
      </c>
      <c r="H52" s="32">
        <v>10078</v>
      </c>
      <c r="I52" s="33">
        <v>44116</v>
      </c>
      <c r="J52" s="31">
        <v>40002</v>
      </c>
      <c r="K52" s="28">
        <v>44116</v>
      </c>
      <c r="L52" s="31"/>
      <c r="M52" s="31">
        <v>1</v>
      </c>
    </row>
    <row r="53" spans="1:13" hidden="1" x14ac:dyDescent="0.2">
      <c r="A53" s="26" t="str">
        <f t="shared" si="0"/>
        <v>AAFD830223NW4::0119::2019::35::44116::40002</v>
      </c>
      <c r="B53" s="26" t="s">
        <v>54</v>
      </c>
      <c r="C53" s="42" t="s">
        <v>46</v>
      </c>
      <c r="D53" s="30" t="s">
        <v>35</v>
      </c>
      <c r="E53" s="31">
        <v>2019</v>
      </c>
      <c r="F53" s="31">
        <v>35</v>
      </c>
      <c r="G53" s="31" t="s">
        <v>24</v>
      </c>
      <c r="H53" s="32">
        <v>11802</v>
      </c>
      <c r="I53" s="33">
        <v>44116</v>
      </c>
      <c r="J53" s="31">
        <v>40002</v>
      </c>
      <c r="K53" s="28">
        <v>44117</v>
      </c>
      <c r="L53" s="31"/>
      <c r="M53" s="31">
        <v>1</v>
      </c>
    </row>
    <row r="54" spans="1:13" hidden="1" x14ac:dyDescent="0.2">
      <c r="A54" s="26" t="str">
        <f t="shared" si="0"/>
        <v>AASF690205623::0119::2018::35::44116::</v>
      </c>
      <c r="B54" s="26" t="s">
        <v>54</v>
      </c>
      <c r="C54" s="42" t="s">
        <v>49</v>
      </c>
      <c r="D54" s="30" t="s">
        <v>35</v>
      </c>
      <c r="E54" s="31">
        <v>2018</v>
      </c>
      <c r="F54" s="31">
        <v>35</v>
      </c>
      <c r="G54" s="31" t="s">
        <v>13</v>
      </c>
      <c r="H54" s="32">
        <v>3735</v>
      </c>
      <c r="I54" s="33">
        <v>44116</v>
      </c>
      <c r="J54" s="33"/>
      <c r="K54" s="33"/>
      <c r="L54" s="31"/>
      <c r="M54" s="31">
        <v>1</v>
      </c>
    </row>
    <row r="55" spans="1:13" hidden="1" x14ac:dyDescent="0.2">
      <c r="A55" s="26" t="str">
        <f t="shared" si="0"/>
        <v>AASF690205623::0119::2018::35::44116::40002</v>
      </c>
      <c r="B55" s="26" t="s">
        <v>54</v>
      </c>
      <c r="C55" s="42" t="s">
        <v>49</v>
      </c>
      <c r="D55" s="30" t="s">
        <v>35</v>
      </c>
      <c r="E55" s="31">
        <v>2018</v>
      </c>
      <c r="F55" s="31">
        <v>35</v>
      </c>
      <c r="G55" s="31" t="s">
        <v>15</v>
      </c>
      <c r="H55" s="32">
        <v>4625</v>
      </c>
      <c r="I55" s="33">
        <v>44116</v>
      </c>
      <c r="J55" s="31">
        <v>40002</v>
      </c>
      <c r="K55" s="28">
        <v>44116</v>
      </c>
      <c r="L55" s="31"/>
      <c r="M55" s="31">
        <v>1</v>
      </c>
    </row>
    <row r="56" spans="1:13" x14ac:dyDescent="0.2">
      <c r="C56" s="42"/>
      <c r="D56" s="30"/>
      <c r="E56" s="31"/>
      <c r="F56" s="31"/>
      <c r="G56" s="31"/>
      <c r="H56" s="32"/>
      <c r="I56" s="33"/>
      <c r="J56" s="58"/>
      <c r="K56" s="33"/>
      <c r="L56" s="31"/>
      <c r="M56" s="31"/>
    </row>
  </sheetData>
  <autoFilter ref="B1:L55" xr:uid="{BDF95FF4-8DBF-407E-B9D8-7D202CB43651}">
    <filterColumn colId="1">
      <filters>
        <filter val="PEOR770919FQ1"/>
      </filters>
    </filterColumn>
  </autoFilter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D8FDE-3B8E-4F09-947A-B6DCE7B25A76}">
  <dimension ref="A1:K24"/>
  <sheetViews>
    <sheetView workbookViewId="0">
      <selection activeCell="J3" sqref="J3"/>
    </sheetView>
  </sheetViews>
  <sheetFormatPr baseColWidth="10" defaultRowHeight="12" x14ac:dyDescent="0.2"/>
  <cols>
    <col min="1" max="1" width="15" style="26" customWidth="1"/>
    <col min="2" max="2" width="8.85546875" style="26" bestFit="1" customWidth="1"/>
    <col min="3" max="3" width="13.7109375" style="26" bestFit="1" customWidth="1"/>
    <col min="4" max="4" width="21.7109375" style="26" bestFit="1" customWidth="1"/>
    <col min="5" max="5" width="12.5703125" style="26" bestFit="1" customWidth="1"/>
    <col min="6" max="6" width="12.140625" style="26" bestFit="1" customWidth="1"/>
    <col min="7" max="7" width="18.7109375" style="26" bestFit="1" customWidth="1"/>
    <col min="8" max="8" width="9.85546875" style="26" bestFit="1" customWidth="1"/>
    <col min="9" max="9" width="6.5703125" style="26" customWidth="1"/>
    <col min="10" max="10" width="8.85546875" style="26" customWidth="1"/>
    <col min="11" max="16384" width="11.42578125" style="26"/>
  </cols>
  <sheetData>
    <row r="1" spans="1:11" x14ac:dyDescent="0.2">
      <c r="B1" s="27" t="s">
        <v>57</v>
      </c>
      <c r="C1" s="27" t="s">
        <v>0</v>
      </c>
      <c r="D1" s="27" t="s">
        <v>1</v>
      </c>
      <c r="E1" s="27" t="s">
        <v>2</v>
      </c>
      <c r="F1" s="27" t="s">
        <v>3</v>
      </c>
      <c r="G1" s="27" t="s">
        <v>9</v>
      </c>
      <c r="H1" s="27" t="s">
        <v>55</v>
      </c>
    </row>
    <row r="2" spans="1:11" x14ac:dyDescent="0.2">
      <c r="A2" s="49" t="str">
        <f t="shared" ref="A2:A17" si="0">CONCATENATE(C2, "::", D2, "::", E2, "::", F2, "::", G2, "::", H2)</f>
        <v>AAA000110JK5::0431::2019::1::44116::40002</v>
      </c>
      <c r="B2" s="26" t="s">
        <v>52</v>
      </c>
      <c r="C2" s="29" t="s">
        <v>18</v>
      </c>
      <c r="D2" s="34" t="s">
        <v>19</v>
      </c>
      <c r="E2" s="31">
        <v>2019</v>
      </c>
      <c r="F2" s="31">
        <v>1</v>
      </c>
      <c r="G2" s="33">
        <v>44116</v>
      </c>
      <c r="H2" s="31">
        <v>40002</v>
      </c>
      <c r="I2" s="49" t="str">
        <f>SUBSTITUTE(CONCATENATE("&lt;soapenv:Envelope xmlns:soapenv=¬http://schemas.xmlsoap.org/soap/envelope/¬ xmlns:pag=¬Pagos¬ xmlns:mic=¬http://schemas.datacontract.org/2004/07/Microsoft.Framework.","Template.Modelo.Base¬ xmlns:sat=¬http://schemas.datacontract.org/2004/07/Sat.Scade.Pagos.Modelo.Dominio",".Filtros¬ xmlns:mic1=¬http://schemas.datacontract.org/2004/07/Microsoft.Framework.Template.Modelo.Shared¬ xmlns:arr=¬http://schemas.microsoft.com/2003/10/Serialization/Arrays¬&gt;
   &lt;soapenv:Header/&gt;","
   &lt;soapenv:Body&gt;
      &lt;pag:ConsultarPagoAnterior&gt;
         &lt;!--Optional:--&gt;
         &lt;pag:request&gt;
            &lt;!--Optional:--&gt;
            &lt;mic:Auditable&gt;",TRIM(DatosGenerales!$B$1),"&lt;/mic:Auditable&gt;
            &lt;!--Optional:--&gt;
            &lt;mic:ServidorOrigen&gt;",TRIM(DatosGenerales!$B$2),"&lt;/mic:ServidorOrigen&gt;
            &lt;!--Optional:--&gt;
            &lt;mic:UsuarioOperacion&gt;",TRIM(DatosGenerales!$B$3),"&lt;/mic:UsuarioOperacion&gt;
            &lt;!--Optional:--&gt;
            &lt;mic:Item&gt;
               &lt;!--Optional:--&gt;
               &lt;sat:Banco&gt;",TRIM(H2),"&lt;/sat:Banco&gt;
               &lt;!--Optional:--&gt;
               &lt;sat:Concepto&gt;",TRIM(D2),"&lt;/sat:Concepto&gt;
               &lt;!--Optional:--&gt;
               &lt;sat:Ejercicio&gt;",TRIM(E2),"&lt;/sat:Ejercicio&gt;
               &lt;!--Optional:--&gt;
               &lt;sat:FechaRecepcion&gt;",TEXT(G2,"aaaammdd"),"&lt;/sat:FechaRecepcion&gt;
               &lt;!--Optional:--&gt;
               &lt;sat:Periodo&gt;",TRIM(RIGHT(CONCATENATE("000", F2), 3)),"&lt;/sat:Periodo&gt;
               &lt;!--Optional:--&gt;
               &lt;sat:RFC&gt;",IF(LEN(TRIM(C2))=13,TRIM(C2),CONCATENATE(" ",TRIM(C2))),"&lt;/sat:RFC&gt;
            &lt;/mic:Item&gt;
         &lt;/pag:request&gt;
      &lt;/pag:ConsultarPagoAnterior&gt;
   &lt;/soapenv:Body&gt;
&lt;/soapenv:Envelope&gt;"),"¬","""")</f>
        <v>&lt;soapenv:Envelope xmlns:soapenv="http://schemas.xmlsoap.org/soap/envelope/" xmlns:pag="Pagos" xmlns:mic="http://schemas.datacontract.org/2004/07/Microsoft.Framework.Template.Modelo.Base" xmlns:sat="http://schemas.datacontract.org/2004/07/Sat.Scade.Pagos.Modelo.Dominio.Filtros" xmlns:mic1="http://schemas.datacontract.org/2004/07/Microsoft.Framework.Template.Modelo.Shared" xmlns:arr="http://schemas.microsoft.com/2003/10/Serialization/Arrays"&gt;
   &lt;soapenv:Header/&gt;
   &lt;soapenv:Body&gt;
      &lt;pag:ConsultarPagoAnterior&gt;
         &lt;!--Optional:--&gt;
         &lt;pag:request&gt;
            &lt;!--Optional:--&gt;
            &lt;mic:Auditable&gt;true&lt;/mic:Auditable&gt;
            &lt;!--Optional:--&gt;
            &lt;mic:ServidorOrigen&gt;1.1.1.1&lt;/mic:ServidorOrigen&gt;
            &lt;!--Optional:--&gt;
            &lt;mic:UsuarioOperacion&gt;usrSustitutivas&lt;/mic:UsuarioOperacion&gt;
            &lt;!--Optional:--&gt;
            &lt;mic:Item&gt;
               &lt;!--Optional:--&gt;
               &lt;sat:Banco&gt;40002&lt;/sat:Banco&gt;
               &lt;!--Optional:--&gt;
               &lt;sat:Concepto&gt;0431&lt;/sat:Concepto&gt;
               &lt;!--Optional:--&gt;
               &lt;sat:Ejercicio&gt;2019&lt;/sat:Ejercicio&gt;
               &lt;!--Optional:--&gt;
               &lt;sat:FechaRecepcion&gt;20201012&lt;/sat:FechaRecepcion&gt;
               &lt;!--Optional:--&gt;
               &lt;sat:Periodo&gt;001&lt;/sat:Periodo&gt;
               &lt;!--Optional:--&gt;
               &lt;sat:RFC&gt; AAA000110JK5&lt;/sat:RFC&gt;
            &lt;/mic:Item&gt;
         &lt;/pag:request&gt;
      &lt;/pag:ConsultarPagoAnterior&gt;
   &lt;/soapenv:Body&gt;
&lt;/soapenv:Envelope&gt;</v>
      </c>
      <c r="J2" s="49" t="str">
        <f>CONCATENATE(C2, "_", E2, "_", D2, ".xml")</f>
        <v>AAA000110JK5_2019_0431.xml</v>
      </c>
      <c r="K2" s="49">
        <f>SUMIF(Concentrado!A:A,Unicos!A2, Concentrado!M:M)</f>
        <v>1</v>
      </c>
    </row>
    <row r="3" spans="1:11" x14ac:dyDescent="0.2">
      <c r="A3" s="49" t="str">
        <f t="shared" si="0"/>
        <v>AAA000110JK5::0434::2019::1::44116::40002</v>
      </c>
      <c r="B3" s="26" t="s">
        <v>52</v>
      </c>
      <c r="C3" s="29" t="s">
        <v>18</v>
      </c>
      <c r="D3" s="35" t="s">
        <v>20</v>
      </c>
      <c r="E3" s="31">
        <v>2019</v>
      </c>
      <c r="F3" s="31">
        <v>1</v>
      </c>
      <c r="G3" s="33">
        <v>44116</v>
      </c>
      <c r="H3" s="31">
        <v>40002</v>
      </c>
      <c r="I3" s="49" t="str">
        <f>SUBSTITUTE(CONCATENATE("&lt;soapenv:Envelope xmlns:soapenv=¬http://schemas.xmlsoap.org/soap/envelope/¬ xmlns:pag=¬Pagos¬ xmlns:mic=¬http://schemas.datacontract.org/2004/07/Microsoft.Framework.","Template.Modelo.Base¬ xmlns:sat=¬http://schemas.datacontract.org/2004/07/Sat.Scade.Pagos.Modelo.Dominio",".Filtros¬ xmlns:mic1=¬http://schemas.datacontract.org/2004/07/Microsoft.Framework.Template.Modelo.Shared¬ xmlns:arr=¬http://schemas.microsoft.com/2003/10/Serialization/Arrays¬&gt;
   &lt;soapenv:Header/&gt;","
   &lt;soapenv:Body&gt;
      &lt;pag:ConsultarPagoAnterior&gt;
         &lt;!--Optional:--&gt;
         &lt;pag:request&gt;
            &lt;!--Optional:--&gt;
            &lt;mic:Auditable&gt;",TRIM(DatosGenerales!$B$1),"&lt;/mic:Auditable&gt;
            &lt;!--Optional:--&gt;
            &lt;mic:ServidorOrigen&gt;",TRIM(DatosGenerales!$B$2),"&lt;/mic:ServidorOrigen&gt;
            &lt;!--Optional:--&gt;
            &lt;mic:UsuarioOperacion&gt;",TRIM(DatosGenerales!$B$3),"&lt;/mic:UsuarioOperacion&gt;
            &lt;!--Optional:--&gt;
            &lt;mic:Item&gt;
               &lt;!--Optional:--&gt;
               &lt;sat:Banco&gt;",TRIM(H3),"&lt;/sat:Banco&gt;
               &lt;!--Optional:--&gt;
               &lt;sat:Concepto&gt;",TRIM(D3),"&lt;/sat:Concepto&gt;
               &lt;!--Optional:--&gt;
               &lt;sat:Ejercicio&gt;",TRIM(E3),"&lt;/sat:Ejercicio&gt;
               &lt;!--Optional:--&gt;
               &lt;sat:FechaRecepcion&gt;",TEXT(G3,"aaaammdd"),"&lt;/sat:FechaRecepcion&gt;
               &lt;!--Optional:--&gt;
               &lt;sat:Periodo&gt;",TRIM(RIGHT(CONCATENATE("000", F3), 3)),"&lt;/sat:Periodo&gt;
               &lt;!--Optional:--&gt;
               &lt;sat:RFC&gt;",IF(LEN(TRIM(C3))=13,TRIM(C3),CONCATENATE(" ",TRIM(C3))),"&lt;/sat:RFC&gt;
            &lt;/mic:Item&gt;
         &lt;/pag:request&gt;
      &lt;/pag:ConsultarPagoAnterior&gt;
   &lt;/soapenv:Body&gt;
&lt;/soapenv:Envelope&gt;"),"¬","""")</f>
        <v>&lt;soapenv:Envelope xmlns:soapenv="http://schemas.xmlsoap.org/soap/envelope/" xmlns:pag="Pagos" xmlns:mic="http://schemas.datacontract.org/2004/07/Microsoft.Framework.Template.Modelo.Base" xmlns:sat="http://schemas.datacontract.org/2004/07/Sat.Scade.Pagos.Modelo.Dominio.Filtros" xmlns:mic1="http://schemas.datacontract.org/2004/07/Microsoft.Framework.Template.Modelo.Shared" xmlns:arr="http://schemas.microsoft.com/2003/10/Serialization/Arrays"&gt;
   &lt;soapenv:Header/&gt;
   &lt;soapenv:Body&gt;
      &lt;pag:ConsultarPagoAnterior&gt;
         &lt;!--Optional:--&gt;
         &lt;pag:request&gt;
            &lt;!--Optional:--&gt;
            &lt;mic:Auditable&gt;true&lt;/mic:Auditable&gt;
            &lt;!--Optional:--&gt;
            &lt;mic:ServidorOrigen&gt;1.1.1.1&lt;/mic:ServidorOrigen&gt;
            &lt;!--Optional:--&gt;
            &lt;mic:UsuarioOperacion&gt;usrSustitutivas&lt;/mic:UsuarioOperacion&gt;
            &lt;!--Optional:--&gt;
            &lt;mic:Item&gt;
               &lt;!--Optional:--&gt;
               &lt;sat:Banco&gt;40002&lt;/sat:Banco&gt;
               &lt;!--Optional:--&gt;
               &lt;sat:Concepto&gt;0434&lt;/sat:Concepto&gt;
               &lt;!--Optional:--&gt;
               &lt;sat:Ejercicio&gt;2019&lt;/sat:Ejercicio&gt;
               &lt;!--Optional:--&gt;
               &lt;sat:FechaRecepcion&gt;20201012&lt;/sat:FechaRecepcion&gt;
               &lt;!--Optional:--&gt;
               &lt;sat:Periodo&gt;001&lt;/sat:Periodo&gt;
               &lt;!--Optional:--&gt;
               &lt;sat:RFC&gt; AAA000110JK5&lt;/sat:RFC&gt;
            &lt;/mic:Item&gt;
         &lt;/pag:request&gt;
      &lt;/pag:ConsultarPagoAnterior&gt;
   &lt;/soapenv:Body&gt;
&lt;/soapenv:Envelope&gt;</v>
      </c>
      <c r="J3" s="49" t="str">
        <f t="shared" ref="J3:J17" si="1">CONCATENATE(C3, "_", E3, "_", D3, ".xml")</f>
        <v>AAA000110JK5_2019_0434.xml</v>
      </c>
      <c r="K3" s="49">
        <f>SUMIF(Concentrado!A:A,Unicos!A3, Concentrado!M:M)</f>
        <v>1</v>
      </c>
    </row>
    <row r="4" spans="1:11" x14ac:dyDescent="0.2">
      <c r="A4" s="49" t="str">
        <f t="shared" si="0"/>
        <v>AAA000210NZA::0101::2018::2::44116::40002</v>
      </c>
      <c r="B4" s="43" t="s">
        <v>52</v>
      </c>
      <c r="C4" s="44" t="s">
        <v>8</v>
      </c>
      <c r="D4" s="45" t="s">
        <v>10</v>
      </c>
      <c r="E4" s="46">
        <v>2018</v>
      </c>
      <c r="F4" s="46">
        <v>2</v>
      </c>
      <c r="G4" s="47">
        <v>44116</v>
      </c>
      <c r="H4" s="46">
        <v>40002</v>
      </c>
      <c r="I4" s="49" t="str">
        <f>SUBSTITUTE(CONCATENATE("&lt;soapenv:Envelope xmlns:soapenv=¬http://schemas.xmlsoap.org/soap/envelope/¬ xmlns:pag=¬Pagos¬ xmlns:mic=¬http://schemas.datacontract.org/2004/07/Microsoft.Framework.","Template.Modelo.Base¬ xmlns:sat=¬http://schemas.datacontract.org/2004/07/Sat.Scade.Pagos.Modelo.Dominio",".Filtros¬ xmlns:mic1=¬http://schemas.datacontract.org/2004/07/Microsoft.Framework.Template.Modelo.Shared¬ xmlns:arr=¬http://schemas.microsoft.com/2003/10/Serialization/Arrays¬&gt;
   &lt;soapenv:Header/&gt;","
   &lt;soapenv:Body&gt;
      &lt;pag:ConsultarPagoAnterior&gt;
         &lt;!--Optional:--&gt;
         &lt;pag:request&gt;
            &lt;!--Optional:--&gt;
            &lt;mic:Auditable&gt;",TRIM(DatosGenerales!$B$1),"&lt;/mic:Auditable&gt;
            &lt;!--Optional:--&gt;
            &lt;mic:ServidorOrigen&gt;",TRIM(DatosGenerales!$B$2),"&lt;/mic:ServidorOrigen&gt;
            &lt;!--Optional:--&gt;
            &lt;mic:UsuarioOperacion&gt;",TRIM(DatosGenerales!$B$3),"&lt;/mic:UsuarioOperacion&gt;
            &lt;!--Optional:--&gt;
            &lt;mic:Item&gt;
               &lt;!--Optional:--&gt;
               &lt;sat:Banco&gt;",TRIM(H4),"&lt;/sat:Banco&gt;
               &lt;!--Optional:--&gt;
               &lt;sat:Concepto&gt;",TRIM(D4),"&lt;/sat:Concepto&gt;
               &lt;!--Optional:--&gt;
               &lt;sat:Ejercicio&gt;",TRIM(E4),"&lt;/sat:Ejercicio&gt;
               &lt;!--Optional:--&gt;
               &lt;sat:FechaRecepcion&gt;",TEXT(G4,"aaaammdd"),"&lt;/sat:FechaRecepcion&gt;
               &lt;!--Optional:--&gt;
               &lt;sat:Periodo&gt;",TRIM(RIGHT(CONCATENATE("000", F4), 3)),"&lt;/sat:Periodo&gt;
               &lt;!--Optional:--&gt;
               &lt;sat:RFC&gt;",IF(LEN(TRIM(C4))=13,TRIM(C4),CONCATENATE(" ",TRIM(C4))),"&lt;/sat:RFC&gt;
            &lt;/mic:Item&gt;
         &lt;/pag:request&gt;
      &lt;/pag:ConsultarPagoAnterior&gt;
   &lt;/soapenv:Body&gt;
&lt;/soapenv:Envelope&gt;"),"¬","""")</f>
        <v>&lt;soapenv:Envelope xmlns:soapenv="http://schemas.xmlsoap.org/soap/envelope/" xmlns:pag="Pagos" xmlns:mic="http://schemas.datacontract.org/2004/07/Microsoft.Framework.Template.Modelo.Base" xmlns:sat="http://schemas.datacontract.org/2004/07/Sat.Scade.Pagos.Modelo.Dominio.Filtros" xmlns:mic1="http://schemas.datacontract.org/2004/07/Microsoft.Framework.Template.Modelo.Shared" xmlns:arr="http://schemas.microsoft.com/2003/10/Serialization/Arrays"&gt;
   &lt;soapenv:Header/&gt;
   &lt;soapenv:Body&gt;
      &lt;pag:ConsultarPagoAnterior&gt;
         &lt;!--Optional:--&gt;
         &lt;pag:request&gt;
            &lt;!--Optional:--&gt;
            &lt;mic:Auditable&gt;true&lt;/mic:Auditable&gt;
            &lt;!--Optional:--&gt;
            &lt;mic:ServidorOrigen&gt;1.1.1.1&lt;/mic:ServidorOrigen&gt;
            &lt;!--Optional:--&gt;
            &lt;mic:UsuarioOperacion&gt;usrSustitutivas&lt;/mic:UsuarioOperacion&gt;
            &lt;!--Optional:--&gt;
            &lt;mic:Item&gt;
               &lt;!--Optional:--&gt;
               &lt;sat:Banco&gt;40002&lt;/sat:Banco&gt;
               &lt;!--Optional:--&gt;
               &lt;sat:Concepto&gt;0101&lt;/sat:Concepto&gt;
               &lt;!--Optional:--&gt;
               &lt;sat:Ejercicio&gt;2018&lt;/sat:Ejercicio&gt;
               &lt;!--Optional:--&gt;
               &lt;sat:FechaRecepcion&gt;20201012&lt;/sat:FechaRecepcion&gt;
               &lt;!--Optional:--&gt;
               &lt;sat:Periodo&gt;002&lt;/sat:Periodo&gt;
               &lt;!--Optional:--&gt;
               &lt;sat:RFC&gt; AAA000210NZA&lt;/sat:RFC&gt;
            &lt;/mic:Item&gt;
         &lt;/pag:request&gt;
      &lt;/pag:ConsultarPagoAnterior&gt;
   &lt;/soapenv:Body&gt;
&lt;/soapenv:Envelope&gt;</v>
      </c>
      <c r="J4" s="49" t="str">
        <f t="shared" si="1"/>
        <v>AAA000210NZA_2018_0101.xml</v>
      </c>
      <c r="K4" s="49">
        <f>SUMIF(Concentrado!A:A,Unicos!A4, Concentrado!M:M)</f>
        <v>3</v>
      </c>
    </row>
    <row r="5" spans="1:11" x14ac:dyDescent="0.2">
      <c r="A5" s="49" t="str">
        <f t="shared" si="0"/>
        <v>AAA000210NZA::0105::2018::2::44116::40002</v>
      </c>
      <c r="B5" s="43" t="s">
        <v>52</v>
      </c>
      <c r="C5" s="44" t="s">
        <v>8</v>
      </c>
      <c r="D5" s="45" t="s">
        <v>11</v>
      </c>
      <c r="E5" s="46">
        <v>2018</v>
      </c>
      <c r="F5" s="46">
        <v>2</v>
      </c>
      <c r="G5" s="47">
        <v>44116</v>
      </c>
      <c r="H5" s="46">
        <v>40002</v>
      </c>
      <c r="I5" s="49" t="str">
        <f>SUBSTITUTE(CONCATENATE("&lt;soapenv:Envelope xmlns:soapenv=¬http://schemas.xmlsoap.org/soap/envelope/¬ xmlns:pag=¬Pagos¬ xmlns:mic=¬http://schemas.datacontract.org/2004/07/Microsoft.Framework.","Template.Modelo.Base¬ xmlns:sat=¬http://schemas.datacontract.org/2004/07/Sat.Scade.Pagos.Modelo.Dominio",".Filtros¬ xmlns:mic1=¬http://schemas.datacontract.org/2004/07/Microsoft.Framework.Template.Modelo.Shared¬ xmlns:arr=¬http://schemas.microsoft.com/2003/10/Serialization/Arrays¬&gt;
   &lt;soapenv:Header/&gt;","
   &lt;soapenv:Body&gt;
      &lt;pag:ConsultarPagoAnterior&gt;
         &lt;!--Optional:--&gt;
         &lt;pag:request&gt;
            &lt;!--Optional:--&gt;
            &lt;mic:Auditable&gt;",TRIM(DatosGenerales!$B$1),"&lt;/mic:Auditable&gt;
            &lt;!--Optional:--&gt;
            &lt;mic:ServidorOrigen&gt;",TRIM(DatosGenerales!$B$2),"&lt;/mic:ServidorOrigen&gt;
            &lt;!--Optional:--&gt;
            &lt;mic:UsuarioOperacion&gt;",TRIM(DatosGenerales!$B$3),"&lt;/mic:UsuarioOperacion&gt;
            &lt;!--Optional:--&gt;
            &lt;mic:Item&gt;
               &lt;!--Optional:--&gt;
               &lt;sat:Banco&gt;",TRIM(H5),"&lt;/sat:Banco&gt;
               &lt;!--Optional:--&gt;
               &lt;sat:Concepto&gt;",TRIM(D5),"&lt;/sat:Concepto&gt;
               &lt;!--Optional:--&gt;
               &lt;sat:Ejercicio&gt;",TRIM(E5),"&lt;/sat:Ejercicio&gt;
               &lt;!--Optional:--&gt;
               &lt;sat:FechaRecepcion&gt;",TEXT(G5,"aaaammdd"),"&lt;/sat:FechaRecepcion&gt;
               &lt;!--Optional:--&gt;
               &lt;sat:Periodo&gt;",TRIM(RIGHT(CONCATENATE("000", F5), 3)),"&lt;/sat:Periodo&gt;
               &lt;!--Optional:--&gt;
               &lt;sat:RFC&gt;",IF(LEN(TRIM(C5))=13,TRIM(C5),CONCATENATE(" ",TRIM(C5))),"&lt;/sat:RFC&gt;
            &lt;/mic:Item&gt;
         &lt;/pag:request&gt;
      &lt;/pag:ConsultarPagoAnterior&gt;
   &lt;/soapenv:Body&gt;
&lt;/soapenv:Envelope&gt;"),"¬","""")</f>
        <v>&lt;soapenv:Envelope xmlns:soapenv="http://schemas.xmlsoap.org/soap/envelope/" xmlns:pag="Pagos" xmlns:mic="http://schemas.datacontract.org/2004/07/Microsoft.Framework.Template.Modelo.Base" xmlns:sat="http://schemas.datacontract.org/2004/07/Sat.Scade.Pagos.Modelo.Dominio.Filtros" xmlns:mic1="http://schemas.datacontract.org/2004/07/Microsoft.Framework.Template.Modelo.Shared" xmlns:arr="http://schemas.microsoft.com/2003/10/Serialization/Arrays"&gt;
   &lt;soapenv:Header/&gt;
   &lt;soapenv:Body&gt;
      &lt;pag:ConsultarPagoAnterior&gt;
         &lt;!--Optional:--&gt;
         &lt;pag:request&gt;
            &lt;!--Optional:--&gt;
            &lt;mic:Auditable&gt;true&lt;/mic:Auditable&gt;
            &lt;!--Optional:--&gt;
            &lt;mic:ServidorOrigen&gt;1.1.1.1&lt;/mic:ServidorOrigen&gt;
            &lt;!--Optional:--&gt;
            &lt;mic:UsuarioOperacion&gt;usrSustitutivas&lt;/mic:UsuarioOperacion&gt;
            &lt;!--Optional:--&gt;
            &lt;mic:Item&gt;
               &lt;!--Optional:--&gt;
               &lt;sat:Banco&gt;40002&lt;/sat:Banco&gt;
               &lt;!--Optional:--&gt;
               &lt;sat:Concepto&gt;0105&lt;/sat:Concepto&gt;
               &lt;!--Optional:--&gt;
               &lt;sat:Ejercicio&gt;2018&lt;/sat:Ejercicio&gt;
               &lt;!--Optional:--&gt;
               &lt;sat:FechaRecepcion&gt;20201012&lt;/sat:FechaRecepcion&gt;
               &lt;!--Optional:--&gt;
               &lt;sat:Periodo&gt;002&lt;/sat:Periodo&gt;
               &lt;!--Optional:--&gt;
               &lt;sat:RFC&gt; AAA000210NZA&lt;/sat:RFC&gt;
            &lt;/mic:Item&gt;
         &lt;/pag:request&gt;
      &lt;/pag:ConsultarPagoAnterior&gt;
   &lt;/soapenv:Body&gt;
&lt;/soapenv:Envelope&gt;</v>
      </c>
      <c r="J5" s="49" t="str">
        <f t="shared" si="1"/>
        <v>AAA000210NZA_2018_0105.xml</v>
      </c>
      <c r="K5" s="49">
        <f>SUMIF(Concentrado!A:A,Unicos!A5, Concentrado!M:M)</f>
        <v>3</v>
      </c>
    </row>
    <row r="6" spans="1:11" x14ac:dyDescent="0.2">
      <c r="A6" s="49" t="str">
        <f t="shared" si="0"/>
        <v>AAA000210NZA::0112::2018::2::44116::40002</v>
      </c>
      <c r="B6" s="43" t="s">
        <v>52</v>
      </c>
      <c r="C6" s="44" t="s">
        <v>8</v>
      </c>
      <c r="D6" s="45" t="s">
        <v>12</v>
      </c>
      <c r="E6" s="46">
        <v>2018</v>
      </c>
      <c r="F6" s="46">
        <v>2</v>
      </c>
      <c r="G6" s="47">
        <v>44116</v>
      </c>
      <c r="H6" s="46">
        <v>40002</v>
      </c>
      <c r="I6" s="49" t="str">
        <f>SUBSTITUTE(CONCATENATE("&lt;soapenv:Envelope xmlns:soapenv=¬http://schemas.xmlsoap.org/soap/envelope/¬ xmlns:pag=¬Pagos¬ xmlns:mic=¬http://schemas.datacontract.org/2004/07/Microsoft.Framework.","Template.Modelo.Base¬ xmlns:sat=¬http://schemas.datacontract.org/2004/07/Sat.Scade.Pagos.Modelo.Dominio",".Filtros¬ xmlns:mic1=¬http://schemas.datacontract.org/2004/07/Microsoft.Framework.Template.Modelo.Shared¬ xmlns:arr=¬http://schemas.microsoft.com/2003/10/Serialization/Arrays¬&gt;
   &lt;soapenv:Header/&gt;","
   &lt;soapenv:Body&gt;
      &lt;pag:ConsultarPagoAnterior&gt;
         &lt;!--Optional:--&gt;
         &lt;pag:request&gt;
            &lt;!--Optional:--&gt;
            &lt;mic:Auditable&gt;",TRIM(DatosGenerales!$B$1),"&lt;/mic:Auditable&gt;
            &lt;!--Optional:--&gt;
            &lt;mic:ServidorOrigen&gt;",TRIM(DatosGenerales!$B$2),"&lt;/mic:ServidorOrigen&gt;
            &lt;!--Optional:--&gt;
            &lt;mic:UsuarioOperacion&gt;",TRIM(DatosGenerales!$B$3),"&lt;/mic:UsuarioOperacion&gt;
            &lt;!--Optional:--&gt;
            &lt;mic:Item&gt;
               &lt;!--Optional:--&gt;
               &lt;sat:Banco&gt;",TRIM(H6),"&lt;/sat:Banco&gt;
               &lt;!--Optional:--&gt;
               &lt;sat:Concepto&gt;",TRIM(D6),"&lt;/sat:Concepto&gt;
               &lt;!--Optional:--&gt;
               &lt;sat:Ejercicio&gt;",TRIM(E6),"&lt;/sat:Ejercicio&gt;
               &lt;!--Optional:--&gt;
               &lt;sat:FechaRecepcion&gt;",TEXT(G6,"aaaammdd"),"&lt;/sat:FechaRecepcion&gt;
               &lt;!--Optional:--&gt;
               &lt;sat:Periodo&gt;",TRIM(RIGHT(CONCATENATE("000", F6), 3)),"&lt;/sat:Periodo&gt;
               &lt;!--Optional:--&gt;
               &lt;sat:RFC&gt;",IF(LEN(TRIM(C6))=13,TRIM(C6),CONCATENATE(" ",TRIM(C6))),"&lt;/sat:RFC&gt;
            &lt;/mic:Item&gt;
         &lt;/pag:request&gt;
      &lt;/pag:ConsultarPagoAnterior&gt;
   &lt;/soapenv:Body&gt;
&lt;/soapenv:Envelope&gt;"),"¬","""")</f>
        <v>&lt;soapenv:Envelope xmlns:soapenv="http://schemas.xmlsoap.org/soap/envelope/" xmlns:pag="Pagos" xmlns:mic="http://schemas.datacontract.org/2004/07/Microsoft.Framework.Template.Modelo.Base" xmlns:sat="http://schemas.datacontract.org/2004/07/Sat.Scade.Pagos.Modelo.Dominio.Filtros" xmlns:mic1="http://schemas.datacontract.org/2004/07/Microsoft.Framework.Template.Modelo.Shared" xmlns:arr="http://schemas.microsoft.com/2003/10/Serialization/Arrays"&gt;
   &lt;soapenv:Header/&gt;
   &lt;soapenv:Body&gt;
      &lt;pag:ConsultarPagoAnterior&gt;
         &lt;!--Optional:--&gt;
         &lt;pag:request&gt;
            &lt;!--Optional:--&gt;
            &lt;mic:Auditable&gt;true&lt;/mic:Auditable&gt;
            &lt;!--Optional:--&gt;
            &lt;mic:ServidorOrigen&gt;1.1.1.1&lt;/mic:ServidorOrigen&gt;
            &lt;!--Optional:--&gt;
            &lt;mic:UsuarioOperacion&gt;usrSustitutivas&lt;/mic:UsuarioOperacion&gt;
            &lt;!--Optional:--&gt;
            &lt;mic:Item&gt;
               &lt;!--Optional:--&gt;
               &lt;sat:Banco&gt;40002&lt;/sat:Banco&gt;
               &lt;!--Optional:--&gt;
               &lt;sat:Concepto&gt;0112&lt;/sat:Concepto&gt;
               &lt;!--Optional:--&gt;
               &lt;sat:Ejercicio&gt;2018&lt;/sat:Ejercicio&gt;
               &lt;!--Optional:--&gt;
               &lt;sat:FechaRecepcion&gt;20201012&lt;/sat:FechaRecepcion&gt;
               &lt;!--Optional:--&gt;
               &lt;sat:Periodo&gt;002&lt;/sat:Periodo&gt;
               &lt;!--Optional:--&gt;
               &lt;sat:RFC&gt; AAA000210NZA&lt;/sat:RFC&gt;
            &lt;/mic:Item&gt;
         &lt;/pag:request&gt;
      &lt;/pag:ConsultarPagoAnterior&gt;
   &lt;/soapenv:Body&gt;
&lt;/soapenv:Envelope&gt;</v>
      </c>
      <c r="J6" s="49" t="str">
        <f t="shared" si="1"/>
        <v>AAA000210NZA_2018_0112.xml</v>
      </c>
      <c r="K6" s="49">
        <f>SUMIF(Concentrado!A:A,Unicos!A6, Concentrado!M:M)</f>
        <v>3</v>
      </c>
    </row>
    <row r="7" spans="1:11" x14ac:dyDescent="0.2">
      <c r="A7" s="49" t="str">
        <f t="shared" si="0"/>
        <v>AAAA030920TP3::0111::2019::1::44116::16020</v>
      </c>
      <c r="B7" s="26" t="s">
        <v>53</v>
      </c>
      <c r="C7" s="60" t="s">
        <v>32</v>
      </c>
      <c r="D7" s="30" t="s">
        <v>33</v>
      </c>
      <c r="E7" s="39">
        <v>2019</v>
      </c>
      <c r="F7" s="39">
        <v>1</v>
      </c>
      <c r="G7" s="41">
        <v>44116</v>
      </c>
      <c r="H7" s="57">
        <v>16020</v>
      </c>
      <c r="I7" s="49" t="str">
        <f>SUBSTITUTE(CONCATENATE("&lt;soapenv:Envelope xmlns:soapenv=¬http://schemas.xmlsoap.org/soap/envelope/¬ xmlns:pag=¬Pagos¬ xmlns:mic=¬http://schemas.datacontract.org/2004/07/Microsoft.Framework.","Template.Modelo.Base¬ xmlns:sat=¬http://schemas.datacontract.org/2004/07/Sat.Scade.Pagos.Modelo.Dominio",".Filtros¬ xmlns:mic1=¬http://schemas.datacontract.org/2004/07/Microsoft.Framework.Template.Modelo.Shared¬ xmlns:arr=¬http://schemas.microsoft.com/2003/10/Serialization/Arrays¬&gt;
   &lt;soapenv:Header/&gt;","
   &lt;soapenv:Body&gt;
      &lt;pag:ConsultarPagoAnterior&gt;
         &lt;!--Optional:--&gt;
         &lt;pag:request&gt;
            &lt;!--Optional:--&gt;
            &lt;mic:Auditable&gt;",TRIM(DatosGenerales!$B$1),"&lt;/mic:Auditable&gt;
            &lt;!--Optional:--&gt;
            &lt;mic:ServidorOrigen&gt;",TRIM(DatosGenerales!$B$2),"&lt;/mic:ServidorOrigen&gt;
            &lt;!--Optional:--&gt;
            &lt;mic:UsuarioOperacion&gt;",TRIM(DatosGenerales!$B$3),"&lt;/mic:UsuarioOperacion&gt;
            &lt;!--Optional:--&gt;
            &lt;mic:Item&gt;
               &lt;!--Optional:--&gt;
               &lt;sat:Banco&gt;",TRIM(H7),"&lt;/sat:Banco&gt;
               &lt;!--Optional:--&gt;
               &lt;sat:Concepto&gt;",TRIM(D7),"&lt;/sat:Concepto&gt;
               &lt;!--Optional:--&gt;
               &lt;sat:Ejercicio&gt;",TRIM(E7),"&lt;/sat:Ejercicio&gt;
               &lt;!--Optional:--&gt;
               &lt;sat:FechaRecepcion&gt;",TEXT(G7,"aaaammdd"),"&lt;/sat:FechaRecepcion&gt;
               &lt;!--Optional:--&gt;
               &lt;sat:Periodo&gt;",TRIM(RIGHT(CONCATENATE("000", F7), 3)),"&lt;/sat:Periodo&gt;
               &lt;!--Optional:--&gt;
               &lt;sat:RFC&gt;",IF(LEN(TRIM(C7))=13,TRIM(C7),CONCATENATE(" ",TRIM(C7))),"&lt;/sat:RFC&gt;
            &lt;/mic:Item&gt;
         &lt;/pag:request&gt;
      &lt;/pag:ConsultarPagoAnterior&gt;
   &lt;/soapenv:Body&gt;
&lt;/soapenv:Envelope&gt;"),"¬","""")</f>
        <v>&lt;soapenv:Envelope xmlns:soapenv="http://schemas.xmlsoap.org/soap/envelope/" xmlns:pag="Pagos" xmlns:mic="http://schemas.datacontract.org/2004/07/Microsoft.Framework.Template.Modelo.Base" xmlns:sat="http://schemas.datacontract.org/2004/07/Sat.Scade.Pagos.Modelo.Dominio.Filtros" xmlns:mic1="http://schemas.datacontract.org/2004/07/Microsoft.Framework.Template.Modelo.Shared" xmlns:arr="http://schemas.microsoft.com/2003/10/Serialization/Arrays"&gt;
   &lt;soapenv:Header/&gt;
   &lt;soapenv:Body&gt;
      &lt;pag:ConsultarPagoAnterior&gt;
         &lt;!--Optional:--&gt;
         &lt;pag:request&gt;
            &lt;!--Optional:--&gt;
            &lt;mic:Auditable&gt;true&lt;/mic:Auditable&gt;
            &lt;!--Optional:--&gt;
            &lt;mic:ServidorOrigen&gt;1.1.1.1&lt;/mic:ServidorOrigen&gt;
            &lt;!--Optional:--&gt;
            &lt;mic:UsuarioOperacion&gt;usrSustitutivas&lt;/mic:UsuarioOperacion&gt;
            &lt;!--Optional:--&gt;
            &lt;mic:Item&gt;
               &lt;!--Optional:--&gt;
               &lt;sat:Banco&gt;16020&lt;/sat:Banco&gt;
               &lt;!--Optional:--&gt;
               &lt;sat:Concepto&gt;0111&lt;/sat:Concepto&gt;
               &lt;!--Optional:--&gt;
               &lt;sat:Ejercicio&gt;2019&lt;/sat:Ejercicio&gt;
               &lt;!--Optional:--&gt;
               &lt;sat:FechaRecepcion&gt;20201012&lt;/sat:FechaRecepcion&gt;
               &lt;!--Optional:--&gt;
               &lt;sat:Periodo&gt;001&lt;/sat:Periodo&gt;
               &lt;!--Optional:--&gt;
               &lt;sat:RFC&gt;AAAA030920TP3&lt;/sat:RFC&gt;
            &lt;/mic:Item&gt;
         &lt;/pag:request&gt;
      &lt;/pag:ConsultarPagoAnterior&gt;
   &lt;/soapenv:Body&gt;
&lt;/soapenv:Envelope&gt;</v>
      </c>
      <c r="J7" s="49" t="str">
        <f t="shared" si="1"/>
        <v>AAAA030920TP3_2019_0111.xml</v>
      </c>
      <c r="K7" s="49">
        <f>SUMIF(Concentrado!A:A,Unicos!A7, Concentrado!M:M)</f>
        <v>3</v>
      </c>
    </row>
    <row r="8" spans="1:11" x14ac:dyDescent="0.2">
      <c r="A8" s="49" t="str">
        <f t="shared" si="0"/>
        <v>AAAJ731107BX2::0119::2019::2::44116::16020</v>
      </c>
      <c r="B8" s="26" t="s">
        <v>53</v>
      </c>
      <c r="C8" s="60" t="s">
        <v>34</v>
      </c>
      <c r="D8" s="30" t="s">
        <v>35</v>
      </c>
      <c r="E8" s="39">
        <v>2019</v>
      </c>
      <c r="F8" s="39">
        <v>2</v>
      </c>
      <c r="G8" s="41">
        <v>44116</v>
      </c>
      <c r="H8" s="57">
        <v>16020</v>
      </c>
      <c r="I8" s="49" t="str">
        <f>SUBSTITUTE(CONCATENATE("&lt;soapenv:Envelope xmlns:soapenv=¬http://schemas.xmlsoap.org/soap/envelope/¬ xmlns:pag=¬Pagos¬ xmlns:mic=¬http://schemas.datacontract.org/2004/07/Microsoft.Framework.","Template.Modelo.Base¬ xmlns:sat=¬http://schemas.datacontract.org/2004/07/Sat.Scade.Pagos.Modelo.Dominio",".Filtros¬ xmlns:mic1=¬http://schemas.datacontract.org/2004/07/Microsoft.Framework.Template.Modelo.Shared¬ xmlns:arr=¬http://schemas.microsoft.com/2003/10/Serialization/Arrays¬&gt;
   &lt;soapenv:Header/&gt;","
   &lt;soapenv:Body&gt;
      &lt;pag:ConsultarPagoAnterior&gt;
         &lt;!--Optional:--&gt;
         &lt;pag:request&gt;
            &lt;!--Optional:--&gt;
            &lt;mic:Auditable&gt;",TRIM(DatosGenerales!$B$1),"&lt;/mic:Auditable&gt;
            &lt;!--Optional:--&gt;
            &lt;mic:ServidorOrigen&gt;",TRIM(DatosGenerales!$B$2),"&lt;/mic:ServidorOrigen&gt;
            &lt;!--Optional:--&gt;
            &lt;mic:UsuarioOperacion&gt;",TRIM(DatosGenerales!$B$3),"&lt;/mic:UsuarioOperacion&gt;
            &lt;!--Optional:--&gt;
            &lt;mic:Item&gt;
               &lt;!--Optional:--&gt;
               &lt;sat:Banco&gt;",TRIM(H8),"&lt;/sat:Banco&gt;
               &lt;!--Optional:--&gt;
               &lt;sat:Concepto&gt;",TRIM(D8),"&lt;/sat:Concepto&gt;
               &lt;!--Optional:--&gt;
               &lt;sat:Ejercicio&gt;",TRIM(E8),"&lt;/sat:Ejercicio&gt;
               &lt;!--Optional:--&gt;
               &lt;sat:FechaRecepcion&gt;",TEXT(G8,"aaaammdd"),"&lt;/sat:FechaRecepcion&gt;
               &lt;!--Optional:--&gt;
               &lt;sat:Periodo&gt;",TRIM(RIGHT(CONCATENATE("000", F8), 3)),"&lt;/sat:Periodo&gt;
               &lt;!--Optional:--&gt;
               &lt;sat:RFC&gt;",IF(LEN(TRIM(C8))=13,TRIM(C8),CONCATENATE(" ",TRIM(C8))),"&lt;/sat:RFC&gt;
            &lt;/mic:Item&gt;
         &lt;/pag:request&gt;
      &lt;/pag:ConsultarPagoAnterior&gt;
   &lt;/soapenv:Body&gt;
&lt;/soapenv:Envelope&gt;"),"¬","""")</f>
        <v>&lt;soapenv:Envelope xmlns:soapenv="http://schemas.xmlsoap.org/soap/envelope/" xmlns:pag="Pagos" xmlns:mic="http://schemas.datacontract.org/2004/07/Microsoft.Framework.Template.Modelo.Base" xmlns:sat="http://schemas.datacontract.org/2004/07/Sat.Scade.Pagos.Modelo.Dominio.Filtros" xmlns:mic1="http://schemas.datacontract.org/2004/07/Microsoft.Framework.Template.Modelo.Shared" xmlns:arr="http://schemas.microsoft.com/2003/10/Serialization/Arrays"&gt;
   &lt;soapenv:Header/&gt;
   &lt;soapenv:Body&gt;
      &lt;pag:ConsultarPagoAnterior&gt;
         &lt;!--Optional:--&gt;
         &lt;pag:request&gt;
            &lt;!--Optional:--&gt;
            &lt;mic:Auditable&gt;true&lt;/mic:Auditable&gt;
            &lt;!--Optional:--&gt;
            &lt;mic:ServidorOrigen&gt;1.1.1.1&lt;/mic:ServidorOrigen&gt;
            &lt;!--Optional:--&gt;
            &lt;mic:UsuarioOperacion&gt;usrSustitutivas&lt;/mic:UsuarioOperacion&gt;
            &lt;!--Optional:--&gt;
            &lt;mic:Item&gt;
               &lt;!--Optional:--&gt;
               &lt;sat:Banco&gt;16020&lt;/sat:Banco&gt;
               &lt;!--Optional:--&gt;
               &lt;sat:Concepto&gt;0119&lt;/sat:Concepto&gt;
               &lt;!--Optional:--&gt;
               &lt;sat:Ejercicio&gt;2019&lt;/sat:Ejercicio&gt;
               &lt;!--Optional:--&gt;
               &lt;sat:FechaRecepcion&gt;20201012&lt;/sat:FechaRecepcion&gt;
               &lt;!--Optional:--&gt;
               &lt;sat:Periodo&gt;002&lt;/sat:Periodo&gt;
               &lt;!--Optional:--&gt;
               &lt;sat:RFC&gt;AAAJ731107BX2&lt;/sat:RFC&gt;
            &lt;/mic:Item&gt;
         &lt;/pag:request&gt;
      &lt;/pag:ConsultarPagoAnterior&gt;
   &lt;/soapenv:Body&gt;
&lt;/soapenv:Envelope&gt;</v>
      </c>
      <c r="J8" s="49" t="str">
        <f t="shared" si="1"/>
        <v>AAAJ731107BX2_2019_0119.xml</v>
      </c>
      <c r="K8" s="49">
        <f>SUMIF(Concentrado!A:A,Unicos!A8, Concentrado!M:M)</f>
        <v>2</v>
      </c>
    </row>
    <row r="9" spans="1:11" x14ac:dyDescent="0.2">
      <c r="A9" s="49" t="str">
        <f t="shared" si="0"/>
        <v>AAD011101D32::0101::2019::2::44116::40002</v>
      </c>
      <c r="B9" s="50" t="s">
        <v>52</v>
      </c>
      <c r="C9" s="54" t="s">
        <v>22</v>
      </c>
      <c r="D9" s="55" t="s">
        <v>10</v>
      </c>
      <c r="E9" s="52">
        <v>2019</v>
      </c>
      <c r="F9" s="52">
        <v>2</v>
      </c>
      <c r="G9" s="53">
        <v>44116</v>
      </c>
      <c r="H9" s="52">
        <v>40002</v>
      </c>
      <c r="I9" s="49" t="str">
        <f>SUBSTITUTE(CONCATENATE("&lt;soapenv:Envelope xmlns:soapenv=¬http://schemas.xmlsoap.org/soap/envelope/¬ xmlns:pag=¬Pagos¬ xmlns:mic=¬http://schemas.datacontract.org/2004/07/Microsoft.Framework.","Template.Modelo.Base¬ xmlns:sat=¬http://schemas.datacontract.org/2004/07/Sat.Scade.Pagos.Modelo.Dominio",".Filtros¬ xmlns:mic1=¬http://schemas.datacontract.org/2004/07/Microsoft.Framework.Template.Modelo.Shared¬ xmlns:arr=¬http://schemas.microsoft.com/2003/10/Serialization/Arrays¬&gt;
   &lt;soapenv:Header/&gt;","
   &lt;soapenv:Body&gt;
      &lt;pag:ConsultarPagoAnterior&gt;
         &lt;!--Optional:--&gt;
         &lt;pag:request&gt;
            &lt;!--Optional:--&gt;
            &lt;mic:Auditable&gt;",TRIM(DatosGenerales!$B$1),"&lt;/mic:Auditable&gt;
            &lt;!--Optional:--&gt;
            &lt;mic:ServidorOrigen&gt;",TRIM(DatosGenerales!$B$2),"&lt;/mic:ServidorOrigen&gt;
            &lt;!--Optional:--&gt;
            &lt;mic:UsuarioOperacion&gt;",TRIM(DatosGenerales!$B$3),"&lt;/mic:UsuarioOperacion&gt;
            &lt;!--Optional:--&gt;
            &lt;mic:Item&gt;
               &lt;!--Optional:--&gt;
               &lt;sat:Banco&gt;",TRIM(H9),"&lt;/sat:Banco&gt;
               &lt;!--Optional:--&gt;
               &lt;sat:Concepto&gt;",TRIM(D9),"&lt;/sat:Concepto&gt;
               &lt;!--Optional:--&gt;
               &lt;sat:Ejercicio&gt;",TRIM(E9),"&lt;/sat:Ejercicio&gt;
               &lt;!--Optional:--&gt;
               &lt;sat:FechaRecepcion&gt;",TEXT(G9,"aaaammdd"),"&lt;/sat:FechaRecepcion&gt;
               &lt;!--Optional:--&gt;
               &lt;sat:Periodo&gt;",TRIM(RIGHT(CONCATENATE("000", F9), 3)),"&lt;/sat:Periodo&gt;
               &lt;!--Optional:--&gt;
               &lt;sat:RFC&gt;",IF(LEN(TRIM(C9))=13,TRIM(C9),CONCATENATE(" ",TRIM(C9))),"&lt;/sat:RFC&gt;
            &lt;/mic:Item&gt;
         &lt;/pag:request&gt;
      &lt;/pag:ConsultarPagoAnterior&gt;
   &lt;/soapenv:Body&gt;
&lt;/soapenv:Envelope&gt;"),"¬","""")</f>
        <v>&lt;soapenv:Envelope xmlns:soapenv="http://schemas.xmlsoap.org/soap/envelope/" xmlns:pag="Pagos" xmlns:mic="http://schemas.datacontract.org/2004/07/Microsoft.Framework.Template.Modelo.Base" xmlns:sat="http://schemas.datacontract.org/2004/07/Sat.Scade.Pagos.Modelo.Dominio.Filtros" xmlns:mic1="http://schemas.datacontract.org/2004/07/Microsoft.Framework.Template.Modelo.Shared" xmlns:arr="http://schemas.microsoft.com/2003/10/Serialization/Arrays"&gt;
   &lt;soapenv:Header/&gt;
   &lt;soapenv:Body&gt;
      &lt;pag:ConsultarPagoAnterior&gt;
         &lt;!--Optional:--&gt;
         &lt;pag:request&gt;
            &lt;!--Optional:--&gt;
            &lt;mic:Auditable&gt;true&lt;/mic:Auditable&gt;
            &lt;!--Optional:--&gt;
            &lt;mic:ServidorOrigen&gt;1.1.1.1&lt;/mic:ServidorOrigen&gt;
            &lt;!--Optional:--&gt;
            &lt;mic:UsuarioOperacion&gt;usrSustitutivas&lt;/mic:UsuarioOperacion&gt;
            &lt;!--Optional:--&gt;
            &lt;mic:Item&gt;
               &lt;!--Optional:--&gt;
               &lt;sat:Banco&gt;40002&lt;/sat:Banco&gt;
               &lt;!--Optional:--&gt;
               &lt;sat:Concepto&gt;0101&lt;/sat:Concepto&gt;
               &lt;!--Optional:--&gt;
               &lt;sat:Ejercicio&gt;2019&lt;/sat:Ejercicio&gt;
               &lt;!--Optional:--&gt;
               &lt;sat:FechaRecepcion&gt;20201012&lt;/sat:FechaRecepcion&gt;
               &lt;!--Optional:--&gt;
               &lt;sat:Periodo&gt;002&lt;/sat:Periodo&gt;
               &lt;!--Optional:--&gt;
               &lt;sat:RFC&gt; AAD011101D32&lt;/sat:RFC&gt;
            &lt;/mic:Item&gt;
         &lt;/pag:request&gt;
      &lt;/pag:ConsultarPagoAnterior&gt;
   &lt;/soapenv:Body&gt;
&lt;/soapenv:Envelope&gt;</v>
      </c>
      <c r="J9" s="49" t="str">
        <f t="shared" si="1"/>
        <v>AAD011101D32_2019_0101.xml</v>
      </c>
      <c r="K9" s="49">
        <f>SUMIF(Concentrado!A:A,Unicos!A9, Concentrado!M:M)</f>
        <v>2</v>
      </c>
    </row>
    <row r="10" spans="1:11" x14ac:dyDescent="0.2">
      <c r="A10" s="49" t="str">
        <f t="shared" si="0"/>
        <v>AAD011101D32::0114::2019::2::44116::40002</v>
      </c>
      <c r="B10" s="50" t="s">
        <v>52</v>
      </c>
      <c r="C10" s="54" t="s">
        <v>22</v>
      </c>
      <c r="D10" s="55" t="s">
        <v>23</v>
      </c>
      <c r="E10" s="52">
        <v>2019</v>
      </c>
      <c r="F10" s="52">
        <v>2</v>
      </c>
      <c r="G10" s="53">
        <v>44116</v>
      </c>
      <c r="H10" s="52">
        <v>40002</v>
      </c>
      <c r="I10" s="49" t="str">
        <f>SUBSTITUTE(CONCATENATE("&lt;soapenv:Envelope xmlns:soapenv=¬http://schemas.xmlsoap.org/soap/envelope/¬ xmlns:pag=¬Pagos¬ xmlns:mic=¬http://schemas.datacontract.org/2004/07/Microsoft.Framework.","Template.Modelo.Base¬ xmlns:sat=¬http://schemas.datacontract.org/2004/07/Sat.Scade.Pagos.Modelo.Dominio",".Filtros¬ xmlns:mic1=¬http://schemas.datacontract.org/2004/07/Microsoft.Framework.Template.Modelo.Shared¬ xmlns:arr=¬http://schemas.microsoft.com/2003/10/Serialization/Arrays¬&gt;
   &lt;soapenv:Header/&gt;","
   &lt;soapenv:Body&gt;
      &lt;pag:ConsultarPagoAnterior&gt;
         &lt;!--Optional:--&gt;
         &lt;pag:request&gt;
            &lt;!--Optional:--&gt;
            &lt;mic:Auditable&gt;",TRIM(DatosGenerales!$B$1),"&lt;/mic:Auditable&gt;
            &lt;!--Optional:--&gt;
            &lt;mic:ServidorOrigen&gt;",TRIM(DatosGenerales!$B$2),"&lt;/mic:ServidorOrigen&gt;
            &lt;!--Optional:--&gt;
            &lt;mic:UsuarioOperacion&gt;",TRIM(DatosGenerales!$B$3),"&lt;/mic:UsuarioOperacion&gt;
            &lt;!--Optional:--&gt;
            &lt;mic:Item&gt;
               &lt;!--Optional:--&gt;
               &lt;sat:Banco&gt;",TRIM(H10),"&lt;/sat:Banco&gt;
               &lt;!--Optional:--&gt;
               &lt;sat:Concepto&gt;",TRIM(D10),"&lt;/sat:Concepto&gt;
               &lt;!--Optional:--&gt;
               &lt;sat:Ejercicio&gt;",TRIM(E10),"&lt;/sat:Ejercicio&gt;
               &lt;!--Optional:--&gt;
               &lt;sat:FechaRecepcion&gt;",TEXT(G10,"aaaammdd"),"&lt;/sat:FechaRecepcion&gt;
               &lt;!--Optional:--&gt;
               &lt;sat:Periodo&gt;",TRIM(RIGHT(CONCATENATE("000", F10), 3)),"&lt;/sat:Periodo&gt;
               &lt;!--Optional:--&gt;
               &lt;sat:RFC&gt;",IF(LEN(TRIM(C10))=13,TRIM(C10),CONCATENATE(" ",TRIM(C10))),"&lt;/sat:RFC&gt;
            &lt;/mic:Item&gt;
         &lt;/pag:request&gt;
      &lt;/pag:ConsultarPagoAnterior&gt;
   &lt;/soapenv:Body&gt;
&lt;/soapenv:Envelope&gt;"),"¬","""")</f>
        <v>&lt;soapenv:Envelope xmlns:soapenv="http://schemas.xmlsoap.org/soap/envelope/" xmlns:pag="Pagos" xmlns:mic="http://schemas.datacontract.org/2004/07/Microsoft.Framework.Template.Modelo.Base" xmlns:sat="http://schemas.datacontract.org/2004/07/Sat.Scade.Pagos.Modelo.Dominio.Filtros" xmlns:mic1="http://schemas.datacontract.org/2004/07/Microsoft.Framework.Template.Modelo.Shared" xmlns:arr="http://schemas.microsoft.com/2003/10/Serialization/Arrays"&gt;
   &lt;soapenv:Header/&gt;
   &lt;soapenv:Body&gt;
      &lt;pag:ConsultarPagoAnterior&gt;
         &lt;!--Optional:--&gt;
         &lt;pag:request&gt;
            &lt;!--Optional:--&gt;
            &lt;mic:Auditable&gt;true&lt;/mic:Auditable&gt;
            &lt;!--Optional:--&gt;
            &lt;mic:ServidorOrigen&gt;1.1.1.1&lt;/mic:ServidorOrigen&gt;
            &lt;!--Optional:--&gt;
            &lt;mic:UsuarioOperacion&gt;usrSustitutivas&lt;/mic:UsuarioOperacion&gt;
            &lt;!--Optional:--&gt;
            &lt;mic:Item&gt;
               &lt;!--Optional:--&gt;
               &lt;sat:Banco&gt;40002&lt;/sat:Banco&gt;
               &lt;!--Optional:--&gt;
               &lt;sat:Concepto&gt;0114&lt;/sat:Concepto&gt;
               &lt;!--Optional:--&gt;
               &lt;sat:Ejercicio&gt;2019&lt;/sat:Ejercicio&gt;
               &lt;!--Optional:--&gt;
               &lt;sat:FechaRecepcion&gt;20201012&lt;/sat:FechaRecepcion&gt;
               &lt;!--Optional:--&gt;
               &lt;sat:Periodo&gt;002&lt;/sat:Periodo&gt;
               &lt;!--Optional:--&gt;
               &lt;sat:RFC&gt; AAD011101D32&lt;/sat:RFC&gt;
            &lt;/mic:Item&gt;
         &lt;/pag:request&gt;
      &lt;/pag:ConsultarPagoAnterior&gt;
   &lt;/soapenv:Body&gt;
&lt;/soapenv:Envelope&gt;</v>
      </c>
      <c r="J10" s="49" t="str">
        <f t="shared" si="1"/>
        <v>AAD011101D32_2019_0114.xml</v>
      </c>
      <c r="K10" s="49">
        <f>SUMIF(Concentrado!A:A,Unicos!A10, Concentrado!M:M)</f>
        <v>2</v>
      </c>
    </row>
    <row r="11" spans="1:11" x14ac:dyDescent="0.2">
      <c r="A11" s="49" t="str">
        <f t="shared" si="0"/>
        <v>AAFD830223NW4::0119::2019::35::44116::40002</v>
      </c>
      <c r="B11" s="50" t="s">
        <v>54</v>
      </c>
      <c r="C11" s="50" t="s">
        <v>46</v>
      </c>
      <c r="D11" s="51" t="s">
        <v>35</v>
      </c>
      <c r="E11" s="52">
        <v>2019</v>
      </c>
      <c r="F11" s="52">
        <v>35</v>
      </c>
      <c r="G11" s="53">
        <v>44116</v>
      </c>
      <c r="H11" s="52">
        <v>40002</v>
      </c>
      <c r="I11" s="49" t="str">
        <f>SUBSTITUTE(CONCATENATE("&lt;soapenv:Envelope xmlns:soapenv=¬http://schemas.xmlsoap.org/soap/envelope/¬ xmlns:pag=¬Pagos¬ xmlns:mic=¬http://schemas.datacontract.org/2004/07/Microsoft.Framework.","Template.Modelo.Base¬ xmlns:sat=¬http://schemas.datacontract.org/2004/07/Sat.Scade.Pagos.Modelo.Dominio",".Filtros¬ xmlns:mic1=¬http://schemas.datacontract.org/2004/07/Microsoft.Framework.Template.Modelo.Shared¬ xmlns:arr=¬http://schemas.microsoft.com/2003/10/Serialization/Arrays¬&gt;
   &lt;soapenv:Header/&gt;","
   &lt;soapenv:Body&gt;
      &lt;pag:ConsultarPagoAnterior&gt;
         &lt;!--Optional:--&gt;
         &lt;pag:request&gt;
            &lt;!--Optional:--&gt;
            &lt;mic:Auditable&gt;",TRIM(DatosGenerales!$B$1),"&lt;/mic:Auditable&gt;
            &lt;!--Optional:--&gt;
            &lt;mic:ServidorOrigen&gt;",TRIM(DatosGenerales!$B$2),"&lt;/mic:ServidorOrigen&gt;
            &lt;!--Optional:--&gt;
            &lt;mic:UsuarioOperacion&gt;",TRIM(DatosGenerales!$B$3),"&lt;/mic:UsuarioOperacion&gt;
            &lt;!--Optional:--&gt;
            &lt;mic:Item&gt;
               &lt;!--Optional:--&gt;
               &lt;sat:Banco&gt;",TRIM(H11),"&lt;/sat:Banco&gt;
               &lt;!--Optional:--&gt;
               &lt;sat:Concepto&gt;",TRIM(D11),"&lt;/sat:Concepto&gt;
               &lt;!--Optional:--&gt;
               &lt;sat:Ejercicio&gt;",TRIM(E11),"&lt;/sat:Ejercicio&gt;
               &lt;!--Optional:--&gt;
               &lt;sat:FechaRecepcion&gt;",TEXT(G11,"aaaammdd"),"&lt;/sat:FechaRecepcion&gt;
               &lt;!--Optional:--&gt;
               &lt;sat:Periodo&gt;",TRIM(RIGHT(CONCATENATE("000", F11), 3)),"&lt;/sat:Periodo&gt;
               &lt;!--Optional:--&gt;
               &lt;sat:RFC&gt;",IF(LEN(TRIM(C11))=13,TRIM(C11),CONCATENATE(" ",TRIM(C11))),"&lt;/sat:RFC&gt;
            &lt;/mic:Item&gt;
         &lt;/pag:request&gt;
      &lt;/pag:ConsultarPagoAnterior&gt;
   &lt;/soapenv:Body&gt;
&lt;/soapenv:Envelope&gt;"),"¬","""")</f>
        <v>&lt;soapenv:Envelope xmlns:soapenv="http://schemas.xmlsoap.org/soap/envelope/" xmlns:pag="Pagos" xmlns:mic="http://schemas.datacontract.org/2004/07/Microsoft.Framework.Template.Modelo.Base" xmlns:sat="http://schemas.datacontract.org/2004/07/Sat.Scade.Pagos.Modelo.Dominio.Filtros" xmlns:mic1="http://schemas.datacontract.org/2004/07/Microsoft.Framework.Template.Modelo.Shared" xmlns:arr="http://schemas.microsoft.com/2003/10/Serialization/Arrays"&gt;
   &lt;soapenv:Header/&gt;
   &lt;soapenv:Body&gt;
      &lt;pag:ConsultarPagoAnterior&gt;
         &lt;!--Optional:--&gt;
         &lt;pag:request&gt;
            &lt;!--Optional:--&gt;
            &lt;mic:Auditable&gt;true&lt;/mic:Auditable&gt;
            &lt;!--Optional:--&gt;
            &lt;mic:ServidorOrigen&gt;1.1.1.1&lt;/mic:ServidorOrigen&gt;
            &lt;!--Optional:--&gt;
            &lt;mic:UsuarioOperacion&gt;usrSustitutivas&lt;/mic:UsuarioOperacion&gt;
            &lt;!--Optional:--&gt;
            &lt;mic:Item&gt;
               &lt;!--Optional:--&gt;
               &lt;sat:Banco&gt;40002&lt;/sat:Banco&gt;
               &lt;!--Optional:--&gt;
               &lt;sat:Concepto&gt;0119&lt;/sat:Concepto&gt;
               &lt;!--Optional:--&gt;
               &lt;sat:Ejercicio&gt;2019&lt;/sat:Ejercicio&gt;
               &lt;!--Optional:--&gt;
               &lt;sat:FechaRecepcion&gt;20201012&lt;/sat:FechaRecepcion&gt;
               &lt;!--Optional:--&gt;
               &lt;sat:Periodo&gt;035&lt;/sat:Periodo&gt;
               &lt;!--Optional:--&gt;
               &lt;sat:RFC&gt;AAFD830223NW4&lt;/sat:RFC&gt;
            &lt;/mic:Item&gt;
         &lt;/pag:request&gt;
      &lt;/pag:ConsultarPagoAnterior&gt;
   &lt;/soapenv:Body&gt;
&lt;/soapenv:Envelope&gt;</v>
      </c>
      <c r="J11" s="49" t="str">
        <f t="shared" si="1"/>
        <v>AAFD830223NW4_2019_0119.xml</v>
      </c>
      <c r="K11" s="49">
        <f>SUMIF(Concentrado!A:A,Unicos!A11, Concentrado!M:M)</f>
        <v>2</v>
      </c>
    </row>
    <row r="12" spans="1:11" x14ac:dyDescent="0.2">
      <c r="A12" s="49" t="str">
        <f t="shared" si="0"/>
        <v>AASF690205623::0119::2018::35::44116::40002</v>
      </c>
      <c r="B12" s="50" t="s">
        <v>54</v>
      </c>
      <c r="C12" s="50" t="s">
        <v>49</v>
      </c>
      <c r="D12" s="51" t="s">
        <v>35</v>
      </c>
      <c r="E12" s="52">
        <v>2018</v>
      </c>
      <c r="F12" s="52">
        <v>35</v>
      </c>
      <c r="G12" s="53">
        <v>44116</v>
      </c>
      <c r="H12" s="52">
        <v>40002</v>
      </c>
      <c r="I12" s="49" t="str">
        <f>SUBSTITUTE(CONCATENATE("&lt;soapenv:Envelope xmlns:soapenv=¬http://schemas.xmlsoap.org/soap/envelope/¬ xmlns:pag=¬Pagos¬ xmlns:mic=¬http://schemas.datacontract.org/2004/07/Microsoft.Framework.","Template.Modelo.Base¬ xmlns:sat=¬http://schemas.datacontract.org/2004/07/Sat.Scade.Pagos.Modelo.Dominio",".Filtros¬ xmlns:mic1=¬http://schemas.datacontract.org/2004/07/Microsoft.Framework.Template.Modelo.Shared¬ xmlns:arr=¬http://schemas.microsoft.com/2003/10/Serialization/Arrays¬&gt;
   &lt;soapenv:Header/&gt;","
   &lt;soapenv:Body&gt;
      &lt;pag:ConsultarPagoAnterior&gt;
         &lt;!--Optional:--&gt;
         &lt;pag:request&gt;
            &lt;!--Optional:--&gt;
            &lt;mic:Auditable&gt;",TRIM(DatosGenerales!$B$1),"&lt;/mic:Auditable&gt;
            &lt;!--Optional:--&gt;
            &lt;mic:ServidorOrigen&gt;",TRIM(DatosGenerales!$B$2),"&lt;/mic:ServidorOrigen&gt;
            &lt;!--Optional:--&gt;
            &lt;mic:UsuarioOperacion&gt;",TRIM(DatosGenerales!$B$3),"&lt;/mic:UsuarioOperacion&gt;
            &lt;!--Optional:--&gt;
            &lt;mic:Item&gt;
               &lt;!--Optional:--&gt;
               &lt;sat:Banco&gt;",TRIM(H12),"&lt;/sat:Banco&gt;
               &lt;!--Optional:--&gt;
               &lt;sat:Concepto&gt;",TRIM(D12),"&lt;/sat:Concepto&gt;
               &lt;!--Optional:--&gt;
               &lt;sat:Ejercicio&gt;",TRIM(E12),"&lt;/sat:Ejercicio&gt;
               &lt;!--Optional:--&gt;
               &lt;sat:FechaRecepcion&gt;",TEXT(G12,"aaaammdd"),"&lt;/sat:FechaRecepcion&gt;
               &lt;!--Optional:--&gt;
               &lt;sat:Periodo&gt;",TRIM(RIGHT(CONCATENATE("000", F12), 3)),"&lt;/sat:Periodo&gt;
               &lt;!--Optional:--&gt;
               &lt;sat:RFC&gt;",IF(LEN(TRIM(C12))=13,TRIM(C12),CONCATENATE(" ",TRIM(C12))),"&lt;/sat:RFC&gt;
            &lt;/mic:Item&gt;
         &lt;/pag:request&gt;
      &lt;/pag:ConsultarPagoAnterior&gt;
   &lt;/soapenv:Body&gt;
&lt;/soapenv:Envelope&gt;"),"¬","""")</f>
        <v>&lt;soapenv:Envelope xmlns:soapenv="http://schemas.xmlsoap.org/soap/envelope/" xmlns:pag="Pagos" xmlns:mic="http://schemas.datacontract.org/2004/07/Microsoft.Framework.Template.Modelo.Base" xmlns:sat="http://schemas.datacontract.org/2004/07/Sat.Scade.Pagos.Modelo.Dominio.Filtros" xmlns:mic1="http://schemas.datacontract.org/2004/07/Microsoft.Framework.Template.Modelo.Shared" xmlns:arr="http://schemas.microsoft.com/2003/10/Serialization/Arrays"&gt;
   &lt;soapenv:Header/&gt;
   &lt;soapenv:Body&gt;
      &lt;pag:ConsultarPagoAnterior&gt;
         &lt;!--Optional:--&gt;
         &lt;pag:request&gt;
            &lt;!--Optional:--&gt;
            &lt;mic:Auditable&gt;true&lt;/mic:Auditable&gt;
            &lt;!--Optional:--&gt;
            &lt;mic:ServidorOrigen&gt;1.1.1.1&lt;/mic:ServidorOrigen&gt;
            &lt;!--Optional:--&gt;
            &lt;mic:UsuarioOperacion&gt;usrSustitutivas&lt;/mic:UsuarioOperacion&gt;
            &lt;!--Optional:--&gt;
            &lt;mic:Item&gt;
               &lt;!--Optional:--&gt;
               &lt;sat:Banco&gt;40002&lt;/sat:Banco&gt;
               &lt;!--Optional:--&gt;
               &lt;sat:Concepto&gt;0119&lt;/sat:Concepto&gt;
               &lt;!--Optional:--&gt;
               &lt;sat:Ejercicio&gt;2018&lt;/sat:Ejercicio&gt;
               &lt;!--Optional:--&gt;
               &lt;sat:FechaRecepcion&gt;20201012&lt;/sat:FechaRecepcion&gt;
               &lt;!--Optional:--&gt;
               &lt;sat:Periodo&gt;035&lt;/sat:Periodo&gt;
               &lt;!--Optional:--&gt;
               &lt;sat:RFC&gt;AASF690205623&lt;/sat:RFC&gt;
            &lt;/mic:Item&gt;
         &lt;/pag:request&gt;
      &lt;/pag:ConsultarPagoAnterior&gt;
   &lt;/soapenv:Body&gt;
&lt;/soapenv:Envelope&gt;</v>
      </c>
      <c r="J12" s="49" t="str">
        <f t="shared" si="1"/>
        <v>AASF690205623_2018_0119.xml</v>
      </c>
      <c r="K12" s="49">
        <f>SUMIF(Concentrado!A:A,Unicos!A12, Concentrado!M:M)</f>
        <v>1</v>
      </c>
    </row>
    <row r="13" spans="1:11" x14ac:dyDescent="0.2">
      <c r="A13" s="49" t="str">
        <f t="shared" si="0"/>
        <v>CVS98021998A::0113::2019::3::44116::40002</v>
      </c>
      <c r="B13" s="26" t="s">
        <v>52</v>
      </c>
      <c r="C13" s="61" t="s">
        <v>31</v>
      </c>
      <c r="D13" s="34" t="s">
        <v>29</v>
      </c>
      <c r="E13" s="31">
        <v>2019</v>
      </c>
      <c r="F13" s="31">
        <v>3</v>
      </c>
      <c r="G13" s="33">
        <v>44116</v>
      </c>
      <c r="H13" s="31">
        <v>40002</v>
      </c>
      <c r="I13" s="49" t="str">
        <f>SUBSTITUTE(CONCATENATE("&lt;soapenv:Envelope xmlns:soapenv=¬http://schemas.xmlsoap.org/soap/envelope/¬ xmlns:pag=¬Pagos¬ xmlns:mic=¬http://schemas.datacontract.org/2004/07/Microsoft.Framework.","Template.Modelo.Base¬ xmlns:sat=¬http://schemas.datacontract.org/2004/07/Sat.Scade.Pagos.Modelo.Dominio",".Filtros¬ xmlns:mic1=¬http://schemas.datacontract.org/2004/07/Microsoft.Framework.Template.Modelo.Shared¬ xmlns:arr=¬http://schemas.microsoft.com/2003/10/Serialization/Arrays¬&gt;
   &lt;soapenv:Header/&gt;","
   &lt;soapenv:Body&gt;
      &lt;pag:ConsultarPagoAnterior&gt;
         &lt;!--Optional:--&gt;
         &lt;pag:request&gt;
            &lt;!--Optional:--&gt;
            &lt;mic:Auditable&gt;",TRIM(DatosGenerales!$B$1),"&lt;/mic:Auditable&gt;
            &lt;!--Optional:--&gt;
            &lt;mic:ServidorOrigen&gt;",TRIM(DatosGenerales!$B$2),"&lt;/mic:ServidorOrigen&gt;
            &lt;!--Optional:--&gt;
            &lt;mic:UsuarioOperacion&gt;",TRIM(DatosGenerales!$B$3),"&lt;/mic:UsuarioOperacion&gt;
            &lt;!--Optional:--&gt;
            &lt;mic:Item&gt;
               &lt;!--Optional:--&gt;
               &lt;sat:Banco&gt;",TRIM(H13),"&lt;/sat:Banco&gt;
               &lt;!--Optional:--&gt;
               &lt;sat:Concepto&gt;",TRIM(D13),"&lt;/sat:Concepto&gt;
               &lt;!--Optional:--&gt;
               &lt;sat:Ejercicio&gt;",TRIM(E13),"&lt;/sat:Ejercicio&gt;
               &lt;!--Optional:--&gt;
               &lt;sat:FechaRecepcion&gt;",TEXT(G13,"aaaammdd"),"&lt;/sat:FechaRecepcion&gt;
               &lt;!--Optional:--&gt;
               &lt;sat:Periodo&gt;",TRIM(RIGHT(CONCATENATE("000", F13), 3)),"&lt;/sat:Periodo&gt;
               &lt;!--Optional:--&gt;
               &lt;sat:RFC&gt;",IF(LEN(TRIM(C13))=13,TRIM(C13),CONCATENATE(" ",TRIM(C13))),"&lt;/sat:RFC&gt;
            &lt;/mic:Item&gt;
         &lt;/pag:request&gt;
      &lt;/pag:ConsultarPagoAnterior&gt;
   &lt;/soapenv:Body&gt;
&lt;/soapenv:Envelope&gt;"),"¬","""")</f>
        <v>&lt;soapenv:Envelope xmlns:soapenv="http://schemas.xmlsoap.org/soap/envelope/" xmlns:pag="Pagos" xmlns:mic="http://schemas.datacontract.org/2004/07/Microsoft.Framework.Template.Modelo.Base" xmlns:sat="http://schemas.datacontract.org/2004/07/Sat.Scade.Pagos.Modelo.Dominio.Filtros" xmlns:mic1="http://schemas.datacontract.org/2004/07/Microsoft.Framework.Template.Modelo.Shared" xmlns:arr="http://schemas.microsoft.com/2003/10/Serialization/Arrays"&gt;
   &lt;soapenv:Header/&gt;
   &lt;soapenv:Body&gt;
      &lt;pag:ConsultarPagoAnterior&gt;
         &lt;!--Optional:--&gt;
         &lt;pag:request&gt;
            &lt;!--Optional:--&gt;
            &lt;mic:Auditable&gt;true&lt;/mic:Auditable&gt;
            &lt;!--Optional:--&gt;
            &lt;mic:ServidorOrigen&gt;1.1.1.1&lt;/mic:ServidorOrigen&gt;
            &lt;!--Optional:--&gt;
            &lt;mic:UsuarioOperacion&gt;usrSustitutivas&lt;/mic:UsuarioOperacion&gt;
            &lt;!--Optional:--&gt;
            &lt;mic:Item&gt;
               &lt;!--Optional:--&gt;
               &lt;sat:Banco&gt;40002&lt;/sat:Banco&gt;
               &lt;!--Optional:--&gt;
               &lt;sat:Concepto&gt;0113&lt;/sat:Concepto&gt;
               &lt;!--Optional:--&gt;
               &lt;sat:Ejercicio&gt;2019&lt;/sat:Ejercicio&gt;
               &lt;!--Optional:--&gt;
               &lt;sat:FechaRecepcion&gt;20201012&lt;/sat:FechaRecepcion&gt;
               &lt;!--Optional:--&gt;
               &lt;sat:Periodo&gt;003&lt;/sat:Periodo&gt;
               &lt;!--Optional:--&gt;
               &lt;sat:RFC&gt; CVS98021998A&lt;/sat:RFC&gt;
            &lt;/mic:Item&gt;
         &lt;/pag:request&gt;
      &lt;/pag:ConsultarPagoAnterior&gt;
   &lt;/soapenv:Body&gt;
&lt;/soapenv:Envelope&gt;</v>
      </c>
      <c r="J13" s="49" t="str">
        <f>CONCATENATE(C13, "_", E13, "_", D13, ".xml")</f>
        <v>CVS98021998A_2019_0113.xml</v>
      </c>
      <c r="K13" s="49">
        <f>SUMIF(Concentrado!A:A,Unicos!A13, Concentrado!M:M)</f>
        <v>1</v>
      </c>
    </row>
    <row r="14" spans="1:11" x14ac:dyDescent="0.2">
      <c r="A14" s="49" t="str">
        <f t="shared" si="0"/>
        <v>CVS98021998A::0116::2019::3::44116::40002</v>
      </c>
      <c r="B14" s="26" t="s">
        <v>52</v>
      </c>
      <c r="C14" s="61" t="s">
        <v>31</v>
      </c>
      <c r="D14" s="35" t="s">
        <v>30</v>
      </c>
      <c r="E14" s="31">
        <v>2019</v>
      </c>
      <c r="F14" s="31">
        <v>3</v>
      </c>
      <c r="G14" s="33">
        <v>44116</v>
      </c>
      <c r="H14" s="31">
        <v>40002</v>
      </c>
      <c r="I14" s="49" t="str">
        <f>SUBSTITUTE(CONCATENATE("&lt;soapenv:Envelope xmlns:soapenv=¬http://schemas.xmlsoap.org/soap/envelope/¬ xmlns:pag=¬Pagos¬ xmlns:mic=¬http://schemas.datacontract.org/2004/07/Microsoft.Framework.","Template.Modelo.Base¬ xmlns:sat=¬http://schemas.datacontract.org/2004/07/Sat.Scade.Pagos.Modelo.Dominio",".Filtros¬ xmlns:mic1=¬http://schemas.datacontract.org/2004/07/Microsoft.Framework.Template.Modelo.Shared¬ xmlns:arr=¬http://schemas.microsoft.com/2003/10/Serialization/Arrays¬&gt;
   &lt;soapenv:Header/&gt;","
   &lt;soapenv:Body&gt;
      &lt;pag:ConsultarPagoAnterior&gt;
         &lt;!--Optional:--&gt;
         &lt;pag:request&gt;
            &lt;!--Optional:--&gt;
            &lt;mic:Auditable&gt;",TRIM(DatosGenerales!$B$1),"&lt;/mic:Auditable&gt;
            &lt;!--Optional:--&gt;
            &lt;mic:ServidorOrigen&gt;",TRIM(DatosGenerales!$B$2),"&lt;/mic:ServidorOrigen&gt;
            &lt;!--Optional:--&gt;
            &lt;mic:UsuarioOperacion&gt;",TRIM(DatosGenerales!$B$3),"&lt;/mic:UsuarioOperacion&gt;
            &lt;!--Optional:--&gt;
            &lt;mic:Item&gt;
               &lt;!--Optional:--&gt;
               &lt;sat:Banco&gt;",TRIM(H14),"&lt;/sat:Banco&gt;
               &lt;!--Optional:--&gt;
               &lt;sat:Concepto&gt;",TRIM(D14),"&lt;/sat:Concepto&gt;
               &lt;!--Optional:--&gt;
               &lt;sat:Ejercicio&gt;",TRIM(E14),"&lt;/sat:Ejercicio&gt;
               &lt;!--Optional:--&gt;
               &lt;sat:FechaRecepcion&gt;",TEXT(G14,"aaaammdd"),"&lt;/sat:FechaRecepcion&gt;
               &lt;!--Optional:--&gt;
               &lt;sat:Periodo&gt;",TRIM(RIGHT(CONCATENATE("000", F14), 3)),"&lt;/sat:Periodo&gt;
               &lt;!--Optional:--&gt;
               &lt;sat:RFC&gt;",IF(LEN(TRIM(C14))=13,TRIM(C14),CONCATENATE(" ",TRIM(C14))),"&lt;/sat:RFC&gt;
            &lt;/mic:Item&gt;
         &lt;/pag:request&gt;
      &lt;/pag:ConsultarPagoAnterior&gt;
   &lt;/soapenv:Body&gt;
&lt;/soapenv:Envelope&gt;"),"¬","""")</f>
        <v>&lt;soapenv:Envelope xmlns:soapenv="http://schemas.xmlsoap.org/soap/envelope/" xmlns:pag="Pagos" xmlns:mic="http://schemas.datacontract.org/2004/07/Microsoft.Framework.Template.Modelo.Base" xmlns:sat="http://schemas.datacontract.org/2004/07/Sat.Scade.Pagos.Modelo.Dominio.Filtros" xmlns:mic1="http://schemas.datacontract.org/2004/07/Microsoft.Framework.Template.Modelo.Shared" xmlns:arr="http://schemas.microsoft.com/2003/10/Serialization/Arrays"&gt;
   &lt;soapenv:Header/&gt;
   &lt;soapenv:Body&gt;
      &lt;pag:ConsultarPagoAnterior&gt;
         &lt;!--Optional:--&gt;
         &lt;pag:request&gt;
            &lt;!--Optional:--&gt;
            &lt;mic:Auditable&gt;true&lt;/mic:Auditable&gt;
            &lt;!--Optional:--&gt;
            &lt;mic:ServidorOrigen&gt;1.1.1.1&lt;/mic:ServidorOrigen&gt;
            &lt;!--Optional:--&gt;
            &lt;mic:UsuarioOperacion&gt;usrSustitutivas&lt;/mic:UsuarioOperacion&gt;
            &lt;!--Optional:--&gt;
            &lt;mic:Item&gt;
               &lt;!--Optional:--&gt;
               &lt;sat:Banco&gt;40002&lt;/sat:Banco&gt;
               &lt;!--Optional:--&gt;
               &lt;sat:Concepto&gt;0116&lt;/sat:Concepto&gt;
               &lt;!--Optional:--&gt;
               &lt;sat:Ejercicio&gt;2019&lt;/sat:Ejercicio&gt;
               &lt;!--Optional:--&gt;
               &lt;sat:FechaRecepcion&gt;20201012&lt;/sat:FechaRecepcion&gt;
               &lt;!--Optional:--&gt;
               &lt;sat:Periodo&gt;003&lt;/sat:Periodo&gt;
               &lt;!--Optional:--&gt;
               &lt;sat:RFC&gt; CVS98021998A&lt;/sat:RFC&gt;
            &lt;/mic:Item&gt;
         &lt;/pag:request&gt;
      &lt;/pag:ConsultarPagoAnterior&gt;
   &lt;/soapenv:Body&gt;
&lt;/soapenv:Envelope&gt;</v>
      </c>
      <c r="J14" s="49" t="str">
        <f t="shared" si="1"/>
        <v>CVS98021998A_2019_0116.xml</v>
      </c>
      <c r="K14" s="49">
        <f>SUMIF(Concentrado!A:A,Unicos!A14, Concentrado!M:M)</f>
        <v>1</v>
      </c>
    </row>
    <row r="15" spans="1:11" x14ac:dyDescent="0.2">
      <c r="A15" s="49" t="str">
        <f t="shared" si="0"/>
        <v>PEOR770919FQ1::0304::2019::4::44116::40002</v>
      </c>
      <c r="B15" s="26" t="s">
        <v>52</v>
      </c>
      <c r="C15" s="62" t="s">
        <v>41</v>
      </c>
      <c r="D15" s="48" t="s">
        <v>42</v>
      </c>
      <c r="E15" s="46">
        <v>2019</v>
      </c>
      <c r="F15" s="46">
        <v>4</v>
      </c>
      <c r="G15" s="47">
        <v>44116</v>
      </c>
      <c r="H15" s="46">
        <v>40002</v>
      </c>
      <c r="I15" s="49" t="str">
        <f>SUBSTITUTE(CONCATENATE("&lt;soapenv:Envelope xmlns:soapenv=¬http://schemas.xmlsoap.org/soap/envelope/¬ xmlns:pag=¬Pagos¬ xmlns:mic=¬http://schemas.datacontract.org/2004/07/Microsoft.Framework.","Template.Modelo.Base¬ xmlns:sat=¬http://schemas.datacontract.org/2004/07/Sat.Scade.Pagos.Modelo.Dominio",".Filtros¬ xmlns:mic1=¬http://schemas.datacontract.org/2004/07/Microsoft.Framework.Template.Modelo.Shared¬ xmlns:arr=¬http://schemas.microsoft.com/2003/10/Serialization/Arrays¬&gt;
   &lt;soapenv:Header/&gt;","
   &lt;soapenv:Body&gt;
      &lt;pag:ConsultarPagoAnterior&gt;
         &lt;!--Optional:--&gt;
         &lt;pag:request&gt;
            &lt;!--Optional:--&gt;
            &lt;mic:Auditable&gt;",TRIM(DatosGenerales!$B$1),"&lt;/mic:Auditable&gt;
            &lt;!--Optional:--&gt;
            &lt;mic:ServidorOrigen&gt;",TRIM(DatosGenerales!$B$2),"&lt;/mic:ServidorOrigen&gt;
            &lt;!--Optional:--&gt;
            &lt;mic:UsuarioOperacion&gt;",TRIM(DatosGenerales!$B$3),"&lt;/mic:UsuarioOperacion&gt;
            &lt;!--Optional:--&gt;
            &lt;mic:Item&gt;
               &lt;!--Optional:--&gt;
               &lt;sat:Banco&gt;",TRIM(H15),"&lt;/sat:Banco&gt;
               &lt;!--Optional:--&gt;
               &lt;sat:Concepto&gt;",TRIM(D15),"&lt;/sat:Concepto&gt;
               &lt;!--Optional:--&gt;
               &lt;sat:Ejercicio&gt;",TRIM(E15),"&lt;/sat:Ejercicio&gt;
               &lt;!--Optional:--&gt;
               &lt;sat:FechaRecepcion&gt;",TEXT(G15,"aaaammdd"),"&lt;/sat:FechaRecepcion&gt;
               &lt;!--Optional:--&gt;
               &lt;sat:Periodo&gt;",TRIM(RIGHT(CONCATENATE("000", F15), 3)),"&lt;/sat:Periodo&gt;
               &lt;!--Optional:--&gt;
               &lt;sat:RFC&gt;",IF(LEN(TRIM(C15))=13,TRIM(C15),CONCATENATE(" ",TRIM(C15))),"&lt;/sat:RFC&gt;
            &lt;/mic:Item&gt;
         &lt;/pag:request&gt;
      &lt;/pag:ConsultarPagoAnterior&gt;
   &lt;/soapenv:Body&gt;
&lt;/soapenv:Envelope&gt;"),"¬","""")</f>
        <v>&lt;soapenv:Envelope xmlns:soapenv="http://schemas.xmlsoap.org/soap/envelope/" xmlns:pag="Pagos" xmlns:mic="http://schemas.datacontract.org/2004/07/Microsoft.Framework.Template.Modelo.Base" xmlns:sat="http://schemas.datacontract.org/2004/07/Sat.Scade.Pagos.Modelo.Dominio.Filtros" xmlns:mic1="http://schemas.datacontract.org/2004/07/Microsoft.Framework.Template.Modelo.Shared" xmlns:arr="http://schemas.microsoft.com/2003/10/Serialization/Arrays"&gt;
   &lt;soapenv:Header/&gt;
   &lt;soapenv:Body&gt;
      &lt;pag:ConsultarPagoAnterior&gt;
         &lt;!--Optional:--&gt;
         &lt;pag:request&gt;
            &lt;!--Optional:--&gt;
            &lt;mic:Auditable&gt;true&lt;/mic:Auditable&gt;
            &lt;!--Optional:--&gt;
            &lt;mic:ServidorOrigen&gt;1.1.1.1&lt;/mic:ServidorOrigen&gt;
            &lt;!--Optional:--&gt;
            &lt;mic:UsuarioOperacion&gt;usrSustitutivas&lt;/mic:UsuarioOperacion&gt;
            &lt;!--Optional:--&gt;
            &lt;mic:Item&gt;
               &lt;!--Optional:--&gt;
               &lt;sat:Banco&gt;40002&lt;/sat:Banco&gt;
               &lt;!--Optional:--&gt;
               &lt;sat:Concepto&gt;0304&lt;/sat:Concepto&gt;
               &lt;!--Optional:--&gt;
               &lt;sat:Ejercicio&gt;2019&lt;/sat:Ejercicio&gt;
               &lt;!--Optional:--&gt;
               &lt;sat:FechaRecepcion&gt;20201012&lt;/sat:FechaRecepcion&gt;
               &lt;!--Optional:--&gt;
               &lt;sat:Periodo&gt;004&lt;/sat:Periodo&gt;
               &lt;!--Optional:--&gt;
               &lt;sat:RFC&gt;PEOR770919FQ1&lt;/sat:RFC&gt;
            &lt;/mic:Item&gt;
         &lt;/pag:request&gt;
      &lt;/pag:ConsultarPagoAnterior&gt;
   &lt;/soapenv:Body&gt;
&lt;/soapenv:Envelope&gt;</v>
      </c>
      <c r="J15" s="49" t="str">
        <f t="shared" si="1"/>
        <v>PEOR770919FQ1_2019_0304.xml</v>
      </c>
      <c r="K15" s="49">
        <f>SUMIF(Concentrado!A:A,Unicos!A15, Concentrado!M:M)</f>
        <v>2</v>
      </c>
    </row>
    <row r="16" spans="1:11" x14ac:dyDescent="0.2">
      <c r="A16" s="49" t="str">
        <f t="shared" si="0"/>
        <v>PEOR770919FQ1::0401::2019::4::44116::40002</v>
      </c>
      <c r="B16" s="26" t="s">
        <v>52</v>
      </c>
      <c r="C16" s="61" t="s">
        <v>41</v>
      </c>
      <c r="D16" s="35" t="s">
        <v>43</v>
      </c>
      <c r="E16" s="31">
        <v>2019</v>
      </c>
      <c r="F16" s="31">
        <v>4</v>
      </c>
      <c r="G16" s="33">
        <v>44116</v>
      </c>
      <c r="H16" s="31">
        <v>40002</v>
      </c>
      <c r="I16" s="49" t="str">
        <f>SUBSTITUTE(CONCATENATE("&lt;soapenv:Envelope xmlns:soapenv=¬http://schemas.xmlsoap.org/soap/envelope/¬ xmlns:pag=¬Pagos¬ xmlns:mic=¬http://schemas.datacontract.org/2004/07/Microsoft.Framework.","Template.Modelo.Base¬ xmlns:sat=¬http://schemas.datacontract.org/2004/07/Sat.Scade.Pagos.Modelo.Dominio",".Filtros¬ xmlns:mic1=¬http://schemas.datacontract.org/2004/07/Microsoft.Framework.Template.Modelo.Shared¬ xmlns:arr=¬http://schemas.microsoft.com/2003/10/Serialization/Arrays¬&gt;
   &lt;soapenv:Header/&gt;","
   &lt;soapenv:Body&gt;
      &lt;pag:ConsultarPagoAnterior&gt;
         &lt;!--Optional:--&gt;
         &lt;pag:request&gt;
            &lt;!--Optional:--&gt;
            &lt;mic:Auditable&gt;",TRIM(DatosGenerales!$B$1),"&lt;/mic:Auditable&gt;
            &lt;!--Optional:--&gt;
            &lt;mic:ServidorOrigen&gt;",TRIM(DatosGenerales!$B$2),"&lt;/mic:ServidorOrigen&gt;
            &lt;!--Optional:--&gt;
            &lt;mic:UsuarioOperacion&gt;",TRIM(DatosGenerales!$B$3),"&lt;/mic:UsuarioOperacion&gt;
            &lt;!--Optional:--&gt;
            &lt;mic:Item&gt;
               &lt;!--Optional:--&gt;
               &lt;sat:Banco&gt;",TRIM(H16),"&lt;/sat:Banco&gt;
               &lt;!--Optional:--&gt;
               &lt;sat:Concepto&gt;",TRIM(D16),"&lt;/sat:Concepto&gt;
               &lt;!--Optional:--&gt;
               &lt;sat:Ejercicio&gt;",TRIM(E16),"&lt;/sat:Ejercicio&gt;
               &lt;!--Optional:--&gt;
               &lt;sat:FechaRecepcion&gt;",TEXT(G16,"aaaammdd"),"&lt;/sat:FechaRecepcion&gt;
               &lt;!--Optional:--&gt;
               &lt;sat:Periodo&gt;",TRIM(RIGHT(CONCATENATE("000", F16), 3)),"&lt;/sat:Periodo&gt;
               &lt;!--Optional:--&gt;
               &lt;sat:RFC&gt;",IF(LEN(TRIM(C16))=13,TRIM(C16),CONCATENATE(" ",TRIM(C16))),"&lt;/sat:RFC&gt;
            &lt;/mic:Item&gt;
         &lt;/pag:request&gt;
      &lt;/pag:ConsultarPagoAnterior&gt;
   &lt;/soapenv:Body&gt;
&lt;/soapenv:Envelope&gt;"),"¬","""")</f>
        <v>&lt;soapenv:Envelope xmlns:soapenv="http://schemas.xmlsoap.org/soap/envelope/" xmlns:pag="Pagos" xmlns:mic="http://schemas.datacontract.org/2004/07/Microsoft.Framework.Template.Modelo.Base" xmlns:sat="http://schemas.datacontract.org/2004/07/Sat.Scade.Pagos.Modelo.Dominio.Filtros" xmlns:mic1="http://schemas.datacontract.org/2004/07/Microsoft.Framework.Template.Modelo.Shared" xmlns:arr="http://schemas.microsoft.com/2003/10/Serialization/Arrays"&gt;
   &lt;soapenv:Header/&gt;
   &lt;soapenv:Body&gt;
      &lt;pag:ConsultarPagoAnterior&gt;
         &lt;!--Optional:--&gt;
         &lt;pag:request&gt;
            &lt;!--Optional:--&gt;
            &lt;mic:Auditable&gt;true&lt;/mic:Auditable&gt;
            &lt;!--Optional:--&gt;
            &lt;mic:ServidorOrigen&gt;1.1.1.1&lt;/mic:ServidorOrigen&gt;
            &lt;!--Optional:--&gt;
            &lt;mic:UsuarioOperacion&gt;usrSustitutivas&lt;/mic:UsuarioOperacion&gt;
            &lt;!--Optional:--&gt;
            &lt;mic:Item&gt;
               &lt;!--Optional:--&gt;
               &lt;sat:Banco&gt;40002&lt;/sat:Banco&gt;
               &lt;!--Optional:--&gt;
               &lt;sat:Concepto&gt;0401&lt;/sat:Concepto&gt;
               &lt;!--Optional:--&gt;
               &lt;sat:Ejercicio&gt;2019&lt;/sat:Ejercicio&gt;
               &lt;!--Optional:--&gt;
               &lt;sat:FechaRecepcion&gt;20201012&lt;/sat:FechaRecepcion&gt;
               &lt;!--Optional:--&gt;
               &lt;sat:Periodo&gt;004&lt;/sat:Periodo&gt;
               &lt;!--Optional:--&gt;
               &lt;sat:RFC&gt;PEOR770919FQ1&lt;/sat:RFC&gt;
            &lt;/mic:Item&gt;
         &lt;/pag:request&gt;
      &lt;/pag:ConsultarPagoAnterior&gt;
   &lt;/soapenv:Body&gt;
&lt;/soapenv:Envelope&gt;</v>
      </c>
      <c r="J16" s="49" t="str">
        <f t="shared" si="1"/>
        <v>PEOR770919FQ1_2019_0401.xml</v>
      </c>
      <c r="K16" s="49">
        <f>SUMIF(Concentrado!A:A,Unicos!A16, Concentrado!M:M)</f>
        <v>2</v>
      </c>
    </row>
    <row r="17" spans="1:11" x14ac:dyDescent="0.2">
      <c r="A17" s="49" t="str">
        <f t="shared" si="0"/>
        <v>PEOR770919FQ1::0119::2019::35::44116::40002</v>
      </c>
      <c r="B17" s="26" t="s">
        <v>54</v>
      </c>
      <c r="C17" s="62" t="s">
        <v>41</v>
      </c>
      <c r="D17" s="45" t="s">
        <v>35</v>
      </c>
      <c r="E17" s="46">
        <v>2019</v>
      </c>
      <c r="F17" s="46">
        <v>35</v>
      </c>
      <c r="G17" s="47">
        <v>44116</v>
      </c>
      <c r="H17" s="46">
        <v>40002</v>
      </c>
      <c r="I17" s="49" t="str">
        <f>SUBSTITUTE(CONCATENATE("&lt;soapenv:Envelope xmlns:soapenv=¬http://schemas.xmlsoap.org/soap/envelope/¬ xmlns:pag=¬Pagos¬ xmlns:mic=¬http://schemas.datacontract.org/2004/07/Microsoft.Framework.","Template.Modelo.Base¬ xmlns:sat=¬http://schemas.datacontract.org/2004/07/Sat.Scade.Pagos.Modelo.Dominio",".Filtros¬ xmlns:mic1=¬http://schemas.datacontract.org/2004/07/Microsoft.Framework.Template.Modelo.Shared¬ xmlns:arr=¬http://schemas.microsoft.com/2003/10/Serialization/Arrays¬&gt;
   &lt;soapenv:Header/&gt;","
   &lt;soapenv:Body&gt;
      &lt;pag:ConsultarPagoAnterior&gt;
         &lt;!--Optional:--&gt;
         &lt;pag:request&gt;
            &lt;!--Optional:--&gt;
            &lt;mic:Auditable&gt;",TRIM(DatosGenerales!$B$1),"&lt;/mic:Auditable&gt;
            &lt;!--Optional:--&gt;
            &lt;mic:ServidorOrigen&gt;",TRIM(DatosGenerales!$B$2),"&lt;/mic:ServidorOrigen&gt;
            &lt;!--Optional:--&gt;
            &lt;mic:UsuarioOperacion&gt;",TRIM(DatosGenerales!$B$3),"&lt;/mic:UsuarioOperacion&gt;
            &lt;!--Optional:--&gt;
            &lt;mic:Item&gt;
               &lt;!--Optional:--&gt;
               &lt;sat:Banco&gt;",TRIM(H17),"&lt;/sat:Banco&gt;
               &lt;!--Optional:--&gt;
               &lt;sat:Concepto&gt;",TRIM(D17),"&lt;/sat:Concepto&gt;
               &lt;!--Optional:--&gt;
               &lt;sat:Ejercicio&gt;",TRIM(E17),"&lt;/sat:Ejercicio&gt;
               &lt;!--Optional:--&gt;
               &lt;sat:FechaRecepcion&gt;",TEXT(G17,"aaaammdd"),"&lt;/sat:FechaRecepcion&gt;
               &lt;!--Optional:--&gt;
               &lt;sat:Periodo&gt;",TRIM(RIGHT(CONCATENATE("000", F17), 3)),"&lt;/sat:Periodo&gt;
               &lt;!--Optional:--&gt;
               &lt;sat:RFC&gt;",IF(LEN(TRIM(C17))=13,TRIM(C17),CONCATENATE(" ",TRIM(C17))),"&lt;/sat:RFC&gt;
            &lt;/mic:Item&gt;
         &lt;/pag:request&gt;
      &lt;/pag:ConsultarPagoAnterior&gt;
   &lt;/soapenv:Body&gt;
&lt;/soapenv:Envelope&gt;"),"¬","""")</f>
        <v>&lt;soapenv:Envelope xmlns:soapenv="http://schemas.xmlsoap.org/soap/envelope/" xmlns:pag="Pagos" xmlns:mic="http://schemas.datacontract.org/2004/07/Microsoft.Framework.Template.Modelo.Base" xmlns:sat="http://schemas.datacontract.org/2004/07/Sat.Scade.Pagos.Modelo.Dominio.Filtros" xmlns:mic1="http://schemas.datacontract.org/2004/07/Microsoft.Framework.Template.Modelo.Shared" xmlns:arr="http://schemas.microsoft.com/2003/10/Serialization/Arrays"&gt;
   &lt;soapenv:Header/&gt;
   &lt;soapenv:Body&gt;
      &lt;pag:ConsultarPagoAnterior&gt;
         &lt;!--Optional:--&gt;
         &lt;pag:request&gt;
            &lt;!--Optional:--&gt;
            &lt;mic:Auditable&gt;true&lt;/mic:Auditable&gt;
            &lt;!--Optional:--&gt;
            &lt;mic:ServidorOrigen&gt;1.1.1.1&lt;/mic:ServidorOrigen&gt;
            &lt;!--Optional:--&gt;
            &lt;mic:UsuarioOperacion&gt;usrSustitutivas&lt;/mic:UsuarioOperacion&gt;
            &lt;!--Optional:--&gt;
            &lt;mic:Item&gt;
               &lt;!--Optional:--&gt;
               &lt;sat:Banco&gt;40002&lt;/sat:Banco&gt;
               &lt;!--Optional:--&gt;
               &lt;sat:Concepto&gt;0119&lt;/sat:Concepto&gt;
               &lt;!--Optional:--&gt;
               &lt;sat:Ejercicio&gt;2019&lt;/sat:Ejercicio&gt;
               &lt;!--Optional:--&gt;
               &lt;sat:FechaRecepcion&gt;20201012&lt;/sat:FechaRecepcion&gt;
               &lt;!--Optional:--&gt;
               &lt;sat:Periodo&gt;035&lt;/sat:Periodo&gt;
               &lt;!--Optional:--&gt;
               &lt;sat:RFC&gt;PEOR770919FQ1&lt;/sat:RFC&gt;
            &lt;/mic:Item&gt;
         &lt;/pag:request&gt;
      &lt;/pag:ConsultarPagoAnterior&gt;
   &lt;/soapenv:Body&gt;
&lt;/soapenv:Envelope&gt;</v>
      </c>
      <c r="J17" s="49" t="str">
        <f t="shared" si="1"/>
        <v>PEOR770919FQ1_2019_0119.xml</v>
      </c>
      <c r="K17" s="49">
        <f>SUMIF(Concentrado!A:A,Unicos!A17, Concentrado!M:M)</f>
        <v>2</v>
      </c>
    </row>
    <row r="18" spans="1:11" ht="15" x14ac:dyDescent="0.25">
      <c r="B18"/>
      <c r="C18"/>
      <c r="D18"/>
      <c r="E18"/>
      <c r="F18"/>
      <c r="G18"/>
      <c r="H18"/>
    </row>
    <row r="19" spans="1:11" ht="15" x14ac:dyDescent="0.25">
      <c r="B19"/>
      <c r="C19"/>
      <c r="D19"/>
      <c r="E19"/>
      <c r="F19"/>
      <c r="G19"/>
      <c r="H19"/>
    </row>
    <row r="20" spans="1:11" ht="15" x14ac:dyDescent="0.25">
      <c r="B20"/>
      <c r="C20"/>
      <c r="D20"/>
      <c r="E20"/>
      <c r="F20"/>
      <c r="G20"/>
      <c r="H20"/>
    </row>
    <row r="21" spans="1:11" ht="15" x14ac:dyDescent="0.25">
      <c r="B21"/>
      <c r="C21"/>
      <c r="D21"/>
      <c r="E21"/>
      <c r="F21"/>
      <c r="G21"/>
      <c r="H21"/>
    </row>
    <row r="22" spans="1:11" ht="15" x14ac:dyDescent="0.25">
      <c r="B22"/>
      <c r="C22"/>
      <c r="D22"/>
      <c r="E22"/>
      <c r="F22"/>
      <c r="G22"/>
      <c r="H22"/>
    </row>
    <row r="23" spans="1:11" ht="15" x14ac:dyDescent="0.25">
      <c r="B23"/>
      <c r="C23"/>
      <c r="D23"/>
      <c r="E23"/>
      <c r="F23"/>
      <c r="G23"/>
      <c r="H23"/>
    </row>
    <row r="24" spans="1:11" ht="15" x14ac:dyDescent="0.25">
      <c r="B24"/>
      <c r="C24"/>
      <c r="D24"/>
      <c r="E24"/>
      <c r="F24"/>
      <c r="G24"/>
      <c r="H24"/>
    </row>
  </sheetData>
  <autoFilter ref="B1:H17" xr:uid="{314B35F9-CC72-47C0-891C-7D16E5FB57AD}">
    <sortState xmlns:xlrd2="http://schemas.microsoft.com/office/spreadsheetml/2017/richdata2" ref="B2:H17">
      <sortCondition ref="C1:C12"/>
    </sortState>
  </autoFilter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1DAF-77A5-4608-A609-05D3533AFD6A}">
  <dimension ref="A1:H9"/>
  <sheetViews>
    <sheetView workbookViewId="0">
      <selection activeCell="H10" sqref="H10"/>
    </sheetView>
  </sheetViews>
  <sheetFormatPr baseColWidth="10" defaultRowHeight="15" x14ac:dyDescent="0.25"/>
  <sheetData>
    <row r="1" spans="1:8" x14ac:dyDescent="0.25">
      <c r="A1" t="s">
        <v>58</v>
      </c>
      <c r="B1" t="s">
        <v>59</v>
      </c>
    </row>
    <row r="2" spans="1:8" x14ac:dyDescent="0.25">
      <c r="A2" t="s">
        <v>60</v>
      </c>
      <c r="B2" t="s">
        <v>61</v>
      </c>
    </row>
    <row r="3" spans="1:8" x14ac:dyDescent="0.25">
      <c r="A3" t="s">
        <v>62</v>
      </c>
      <c r="B3" t="s">
        <v>63</v>
      </c>
    </row>
    <row r="4" spans="1:8" x14ac:dyDescent="0.25">
      <c r="A4" t="s">
        <v>0</v>
      </c>
    </row>
    <row r="5" spans="1:8" x14ac:dyDescent="0.25">
      <c r="A5" t="s">
        <v>64</v>
      </c>
    </row>
    <row r="6" spans="1:8" x14ac:dyDescent="0.25">
      <c r="A6" t="s">
        <v>65</v>
      </c>
    </row>
    <row r="7" spans="1:8" x14ac:dyDescent="0.25">
      <c r="A7" t="s">
        <v>66</v>
      </c>
    </row>
    <row r="8" spans="1:8" x14ac:dyDescent="0.25">
      <c r="A8" t="s">
        <v>55</v>
      </c>
      <c r="G8">
        <v>2830</v>
      </c>
      <c r="H8">
        <v>100</v>
      </c>
    </row>
    <row r="9" spans="1:8" x14ac:dyDescent="0.25">
      <c r="A9" t="s">
        <v>67</v>
      </c>
      <c r="G9">
        <v>2547</v>
      </c>
      <c r="H9">
        <f>G9*H8/G8</f>
        <v>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A47D4-E1E1-44DC-8415-45E8BE5061BD}">
  <dimension ref="A1:I51"/>
  <sheetViews>
    <sheetView tabSelected="1" topLeftCell="A13" workbookViewId="0">
      <selection activeCell="A2" sqref="A2:A39"/>
    </sheetView>
  </sheetViews>
  <sheetFormatPr baseColWidth="10" defaultRowHeight="11.25" x14ac:dyDescent="0.2"/>
  <cols>
    <col min="1" max="1" width="49.5703125" style="63" bestFit="1" customWidth="1"/>
    <col min="2" max="2" width="5" style="63" bestFit="1" customWidth="1"/>
    <col min="3" max="3" width="27.42578125" style="63" bestFit="1" customWidth="1"/>
    <col min="4" max="4" width="21.28515625" style="63" bestFit="1" customWidth="1"/>
    <col min="5" max="5" width="14.28515625" style="63" bestFit="1" customWidth="1"/>
    <col min="6" max="6" width="17.7109375" style="63" bestFit="1" customWidth="1"/>
    <col min="7" max="7" width="17.7109375" style="64" bestFit="1" customWidth="1"/>
    <col min="8" max="8" width="10.140625" style="63" bestFit="1" customWidth="1"/>
    <col min="9" max="9" width="14" style="63" bestFit="1" customWidth="1"/>
    <col min="10" max="16384" width="11.42578125" style="63"/>
  </cols>
  <sheetData>
    <row r="1" spans="1:9" x14ac:dyDescent="0.2">
      <c r="A1" s="63" t="s">
        <v>81</v>
      </c>
      <c r="B1" s="63" t="s">
        <v>82</v>
      </c>
      <c r="C1" s="63" t="s">
        <v>83</v>
      </c>
      <c r="D1" s="63" t="s">
        <v>84</v>
      </c>
      <c r="E1" s="63" t="s">
        <v>80</v>
      </c>
      <c r="F1" s="63" t="s">
        <v>79</v>
      </c>
      <c r="H1" s="63" t="s">
        <v>78</v>
      </c>
    </row>
    <row r="2" spans="1:9" x14ac:dyDescent="0.2">
      <c r="A2" s="63" t="s">
        <v>92</v>
      </c>
      <c r="B2" s="63">
        <f>SEARCH("&gt;",A2)</f>
        <v>27</v>
      </c>
      <c r="C2" s="63" t="str">
        <f>MID(A2, 1, B2)</f>
        <v xml:space="preserve">            &lt;a:Operaciones&gt;</v>
      </c>
      <c r="D2" s="63" t="str">
        <f>CONCATENATE(MID(C2, SEARCH("&lt;", C2), 1), "/", MID(C2, SEARCH("&lt;", C2)+1, LEN(C2)))</f>
        <v>&lt;/a:Operaciones&gt;</v>
      </c>
      <c r="E2" s="65" t="str">
        <f>IF(IFERROR(SEARCH("                  &lt;",A2),0)&gt;0,SUBSTITUTE(SUBSTITUTE(SUBSTITUTE(D2,"&lt;/a:",""),"&gt;",""), "/", ""), "")</f>
        <v/>
      </c>
      <c r="F2" s="63" t="str">
        <f>SUBSTITUTE(SUBSTITUTE(A2,C2, ""), D2, "")</f>
        <v/>
      </c>
      <c r="H2" s="63" t="b">
        <f t="shared" ref="H2:H38" si="0">F2=G2</f>
        <v>1</v>
      </c>
      <c r="I2" s="63" t="s">
        <v>88</v>
      </c>
    </row>
    <row r="3" spans="1:9" x14ac:dyDescent="0.2">
      <c r="A3" s="63" t="s">
        <v>74</v>
      </c>
      <c r="B3" s="63">
        <f t="shared" ref="B3:B51" si="1">SEARCH("&gt;",A3)</f>
        <v>40</v>
      </c>
      <c r="C3" s="63" t="str">
        <f t="shared" ref="C3:C38" si="2">MID(A3, 1, B3)</f>
        <v xml:space="preserve">               &lt;a:OperacionPagoAnterior&gt;</v>
      </c>
      <c r="D3" s="63" t="str">
        <f t="shared" ref="D3:D51" si="3">CONCATENATE(MID(C3, SEARCH("&lt;", C3), 1), "/", MID(C3, SEARCH("&lt;", C3)+1, LEN(C3)))</f>
        <v>&lt;/a:OperacionPagoAnterior&gt;</v>
      </c>
      <c r="E3" s="65" t="str">
        <f t="shared" ref="E3:E38" si="4">IF(IFERROR(SEARCH("                  &lt;",A3),0)&gt;0,SUBSTITUTE(SUBSTITUTE(SUBSTITUTE(D3,"&lt;/a:",""),"&gt;",""), "/", ""), "")</f>
        <v/>
      </c>
      <c r="F3" s="63" t="str">
        <f t="shared" ref="F3:F38" si="5">SUBSTITUTE(SUBSTITUTE(A3,C3, ""), D3, "")</f>
        <v/>
      </c>
      <c r="H3" s="63" t="b">
        <f t="shared" si="0"/>
        <v>1</v>
      </c>
    </row>
    <row r="4" spans="1:9" x14ac:dyDescent="0.2">
      <c r="A4" s="63" t="s">
        <v>68</v>
      </c>
      <c r="B4" s="63">
        <f t="shared" si="1"/>
        <v>27</v>
      </c>
      <c r="C4" s="63" t="str">
        <f t="shared" si="2"/>
        <v xml:space="preserve">                  &lt;a:Banco&gt;</v>
      </c>
      <c r="D4" s="63" t="str">
        <f t="shared" si="3"/>
        <v>&lt;/a:Banco&gt;</v>
      </c>
      <c r="E4" s="65" t="str">
        <f t="shared" si="4"/>
        <v>Banco</v>
      </c>
      <c r="F4" s="63" t="str">
        <f t="shared" si="5"/>
        <v>40002</v>
      </c>
      <c r="G4" s="64" t="s">
        <v>91</v>
      </c>
      <c r="H4" s="63" t="b">
        <f t="shared" si="0"/>
        <v>1</v>
      </c>
    </row>
    <row r="5" spans="1:9" x14ac:dyDescent="0.2">
      <c r="A5" s="63" t="s">
        <v>75</v>
      </c>
      <c r="B5" s="63">
        <f t="shared" si="1"/>
        <v>36</v>
      </c>
      <c r="C5" s="63" t="str">
        <f t="shared" si="2"/>
        <v xml:space="preserve">                  &lt;a:FechaOperacion&gt;</v>
      </c>
      <c r="D5" s="63" t="str">
        <f t="shared" si="3"/>
        <v>&lt;/a:FechaOperacion&gt;</v>
      </c>
      <c r="E5" s="65" t="str">
        <f t="shared" si="4"/>
        <v>FechaOperacion</v>
      </c>
      <c r="F5" s="63" t="str">
        <f t="shared" si="5"/>
        <v>20201013</v>
      </c>
      <c r="G5" s="64" t="s">
        <v>90</v>
      </c>
      <c r="H5" s="63" t="b">
        <f t="shared" si="0"/>
        <v>1</v>
      </c>
    </row>
    <row r="6" spans="1:9" x14ac:dyDescent="0.2">
      <c r="A6" s="63" t="s">
        <v>69</v>
      </c>
      <c r="B6" s="63">
        <f t="shared" si="1"/>
        <v>39</v>
      </c>
      <c r="C6" s="63" t="str">
        <f t="shared" si="2"/>
        <v xml:space="preserve">                  &lt;a:FechaPresentacion&gt;</v>
      </c>
      <c r="D6" s="63" t="str">
        <f t="shared" si="3"/>
        <v>&lt;/a:FechaPresentacion&gt;</v>
      </c>
      <c r="E6" s="65" t="str">
        <f t="shared" si="4"/>
        <v>FechaPresentacion</v>
      </c>
      <c r="F6" s="63" t="str">
        <f t="shared" si="5"/>
        <v>20201012</v>
      </c>
      <c r="G6" s="64" t="s">
        <v>89</v>
      </c>
      <c r="H6" s="63" t="b">
        <f t="shared" si="0"/>
        <v>1</v>
      </c>
    </row>
    <row r="7" spans="1:9" x14ac:dyDescent="0.2">
      <c r="A7" s="63" t="s">
        <v>99</v>
      </c>
      <c r="B7" s="63">
        <f t="shared" si="1"/>
        <v>35</v>
      </c>
      <c r="C7" s="63" t="str">
        <f t="shared" si="2"/>
        <v xml:space="preserve">                  &lt;a:HoraOperacion&gt;</v>
      </c>
      <c r="D7" s="63" t="str">
        <f t="shared" si="3"/>
        <v>&lt;/a:HoraOperacion&gt;</v>
      </c>
      <c r="E7" s="65" t="str">
        <f t="shared" si="4"/>
        <v>HoraOperacion</v>
      </c>
      <c r="F7" s="63" t="str">
        <f t="shared" si="5"/>
        <v>17:14</v>
      </c>
      <c r="H7" s="63" t="b">
        <f t="shared" si="0"/>
        <v>0</v>
      </c>
    </row>
    <row r="8" spans="1:9" x14ac:dyDescent="0.2">
      <c r="A8" s="63" t="s">
        <v>100</v>
      </c>
      <c r="B8" s="63">
        <f t="shared" si="1"/>
        <v>34</v>
      </c>
      <c r="C8" s="63" t="str">
        <f t="shared" si="2"/>
        <v xml:space="preserve">                  &lt;a:LineaCaptura&gt;</v>
      </c>
      <c r="D8" s="63" t="str">
        <f t="shared" si="3"/>
        <v>&lt;/a:LineaCaptura&gt;</v>
      </c>
      <c r="E8" s="65" t="str">
        <f t="shared" si="4"/>
        <v>LineaCaptura</v>
      </c>
      <c r="F8" s="63" t="str">
        <f t="shared" si="5"/>
        <v>0420000I160029097224</v>
      </c>
      <c r="G8" s="64" t="s">
        <v>114</v>
      </c>
      <c r="H8" s="63" t="b">
        <f>F8=G8</f>
        <v>1</v>
      </c>
    </row>
    <row r="9" spans="1:9" x14ac:dyDescent="0.2">
      <c r="A9" s="63" t="s">
        <v>70</v>
      </c>
      <c r="B9" s="63">
        <f t="shared" si="1"/>
        <v>30</v>
      </c>
      <c r="C9" s="63" t="str">
        <f t="shared" si="2"/>
        <v xml:space="preserve">                  &lt;a:Mensaje/&gt;</v>
      </c>
      <c r="D9" s="63" t="str">
        <f t="shared" si="3"/>
        <v>&lt;/a:Mensaje/&gt;</v>
      </c>
      <c r="E9" s="65" t="str">
        <f t="shared" si="4"/>
        <v>Mensaje</v>
      </c>
      <c r="F9" s="63" t="str">
        <f t="shared" si="5"/>
        <v/>
      </c>
      <c r="H9" s="63" t="b">
        <f t="shared" si="0"/>
        <v>1</v>
      </c>
    </row>
    <row r="10" spans="1:9" x14ac:dyDescent="0.2">
      <c r="A10" s="63" t="s">
        <v>101</v>
      </c>
      <c r="B10" s="63">
        <f t="shared" si="1"/>
        <v>33</v>
      </c>
      <c r="C10" s="63" t="str">
        <f t="shared" si="2"/>
        <v xml:space="preserve">                  &lt;a:NumOpeBanco&gt;</v>
      </c>
      <c r="D10" s="63" t="str">
        <f t="shared" si="3"/>
        <v>&lt;/a:NumOpeBanco&gt;</v>
      </c>
      <c r="E10" s="65" t="str">
        <f t="shared" si="4"/>
        <v>NumOpeBanco</v>
      </c>
      <c r="F10" s="63" t="str">
        <f t="shared" si="5"/>
        <v>1303</v>
      </c>
      <c r="H10" s="63" t="b">
        <f t="shared" si="0"/>
        <v>0</v>
      </c>
    </row>
    <row r="11" spans="1:9" x14ac:dyDescent="0.2">
      <c r="A11" s="63" t="s">
        <v>102</v>
      </c>
      <c r="B11" s="63">
        <f t="shared" si="1"/>
        <v>33</v>
      </c>
      <c r="C11" s="63" t="str">
        <f t="shared" si="2"/>
        <v xml:space="preserve">                  &lt;a:NumOpeDecla&gt;</v>
      </c>
      <c r="D11" s="63" t="str">
        <f t="shared" si="3"/>
        <v>&lt;/a:NumOpeDecla&gt;</v>
      </c>
      <c r="E11" s="65" t="str">
        <f t="shared" si="4"/>
        <v>NumOpeDecla</v>
      </c>
      <c r="F11" s="63" t="str">
        <f t="shared" si="5"/>
        <v>5767482</v>
      </c>
      <c r="G11" s="64" t="s">
        <v>113</v>
      </c>
      <c r="H11" s="63" t="b">
        <f t="shared" si="0"/>
        <v>1</v>
      </c>
    </row>
    <row r="12" spans="1:9" x14ac:dyDescent="0.2">
      <c r="A12" s="63" t="s">
        <v>71</v>
      </c>
      <c r="B12" s="63">
        <f t="shared" si="1"/>
        <v>28</v>
      </c>
      <c r="C12" s="63" t="str">
        <f t="shared" si="2"/>
        <v xml:space="preserve">                  &lt;a:Pagado&gt;</v>
      </c>
      <c r="D12" s="63" t="str">
        <f t="shared" si="3"/>
        <v>&lt;/a:Pagado&gt;</v>
      </c>
      <c r="E12" s="65" t="str">
        <f t="shared" si="4"/>
        <v>Pagado</v>
      </c>
      <c r="F12" s="63" t="str">
        <f t="shared" si="5"/>
        <v>1</v>
      </c>
      <c r="G12" s="64" t="s">
        <v>85</v>
      </c>
      <c r="H12" s="63" t="b">
        <f t="shared" si="0"/>
        <v>1</v>
      </c>
    </row>
    <row r="13" spans="1:9" x14ac:dyDescent="0.2">
      <c r="A13" s="63" t="s">
        <v>72</v>
      </c>
      <c r="B13" s="63">
        <f t="shared" si="1"/>
        <v>35</v>
      </c>
      <c r="C13" s="63" t="str">
        <f t="shared" si="2"/>
        <v xml:space="preserve">                  &lt;a:TipoOperacion&gt;</v>
      </c>
      <c r="D13" s="63" t="str">
        <f t="shared" si="3"/>
        <v>&lt;/a:TipoOperacion&gt;</v>
      </c>
      <c r="E13" s="65" t="str">
        <f t="shared" si="4"/>
        <v>TipoOperacion</v>
      </c>
      <c r="F13" s="63" t="str">
        <f t="shared" si="5"/>
        <v>2</v>
      </c>
      <c r="G13" s="64" t="s">
        <v>86</v>
      </c>
      <c r="H13" s="63" t="b">
        <f t="shared" si="0"/>
        <v>1</v>
      </c>
    </row>
    <row r="14" spans="1:9" x14ac:dyDescent="0.2">
      <c r="A14" s="63" t="s">
        <v>73</v>
      </c>
      <c r="B14" s="63">
        <f t="shared" si="1"/>
        <v>41</v>
      </c>
      <c r="C14" s="63" t="str">
        <f t="shared" si="2"/>
        <v xml:space="preserve">               &lt;/a:OperacionPagoAnterior&gt;</v>
      </c>
      <c r="D14" s="63" t="str">
        <f t="shared" si="3"/>
        <v>&lt;//a:OperacionPagoAnterior&gt;</v>
      </c>
      <c r="E14" s="65" t="str">
        <f t="shared" si="4"/>
        <v/>
      </c>
      <c r="F14" s="63" t="str">
        <f t="shared" si="5"/>
        <v/>
      </c>
      <c r="H14" s="63" t="b">
        <f t="shared" si="0"/>
        <v>1</v>
      </c>
      <c r="I14" s="63" t="s">
        <v>13</v>
      </c>
    </row>
    <row r="15" spans="1:9" x14ac:dyDescent="0.2">
      <c r="A15" s="63" t="s">
        <v>74</v>
      </c>
      <c r="B15" s="63">
        <f t="shared" si="1"/>
        <v>40</v>
      </c>
      <c r="C15" s="63" t="str">
        <f t="shared" si="2"/>
        <v xml:space="preserve">               &lt;a:OperacionPagoAnterior&gt;</v>
      </c>
      <c r="D15" s="63" t="str">
        <f t="shared" si="3"/>
        <v>&lt;/a:OperacionPagoAnterior&gt;</v>
      </c>
      <c r="E15" s="65" t="str">
        <f t="shared" si="4"/>
        <v/>
      </c>
      <c r="F15" s="63" t="str">
        <f t="shared" si="5"/>
        <v/>
      </c>
      <c r="H15" s="63" t="b">
        <f t="shared" si="0"/>
        <v>1</v>
      </c>
    </row>
    <row r="16" spans="1:9" x14ac:dyDescent="0.2">
      <c r="A16" s="63" t="s">
        <v>68</v>
      </c>
      <c r="B16" s="63">
        <f t="shared" si="1"/>
        <v>27</v>
      </c>
      <c r="C16" s="63" t="str">
        <f t="shared" si="2"/>
        <v xml:space="preserve">                  &lt;a:Banco&gt;</v>
      </c>
      <c r="D16" s="63" t="str">
        <f t="shared" si="3"/>
        <v>&lt;/a:Banco&gt;</v>
      </c>
      <c r="E16" s="65" t="str">
        <f t="shared" si="4"/>
        <v>Banco</v>
      </c>
      <c r="F16" s="63" t="str">
        <f t="shared" si="5"/>
        <v>40002</v>
      </c>
      <c r="G16" s="64" t="s">
        <v>91</v>
      </c>
      <c r="H16" s="63" t="b">
        <f t="shared" si="0"/>
        <v>1</v>
      </c>
    </row>
    <row r="17" spans="1:9" x14ac:dyDescent="0.2">
      <c r="A17" s="63" t="s">
        <v>76</v>
      </c>
      <c r="B17" s="63">
        <f t="shared" si="1"/>
        <v>36</v>
      </c>
      <c r="C17" s="63" t="str">
        <f t="shared" si="2"/>
        <v xml:space="preserve">                  &lt;a:FechaOperacion&gt;</v>
      </c>
      <c r="D17" s="63" t="str">
        <f t="shared" si="3"/>
        <v>&lt;/a:FechaOperacion&gt;</v>
      </c>
      <c r="E17" s="65" t="str">
        <f t="shared" si="4"/>
        <v>FechaOperacion</v>
      </c>
      <c r="F17" s="63" t="str">
        <f t="shared" si="5"/>
        <v>20201012</v>
      </c>
      <c r="G17" s="64" t="s">
        <v>89</v>
      </c>
      <c r="H17" s="63" t="b">
        <f t="shared" si="0"/>
        <v>1</v>
      </c>
    </row>
    <row r="18" spans="1:9" x14ac:dyDescent="0.2">
      <c r="A18" s="63" t="s">
        <v>69</v>
      </c>
      <c r="B18" s="63">
        <f t="shared" si="1"/>
        <v>39</v>
      </c>
      <c r="C18" s="63" t="str">
        <f t="shared" si="2"/>
        <v xml:space="preserve">                  &lt;a:FechaPresentacion&gt;</v>
      </c>
      <c r="D18" s="63" t="str">
        <f t="shared" si="3"/>
        <v>&lt;/a:FechaPresentacion&gt;</v>
      </c>
      <c r="E18" s="65" t="str">
        <f t="shared" si="4"/>
        <v>FechaPresentacion</v>
      </c>
      <c r="F18" s="63" t="str">
        <f t="shared" si="5"/>
        <v>20201012</v>
      </c>
      <c r="G18" s="64" t="s">
        <v>89</v>
      </c>
      <c r="H18" s="63" t="b">
        <f t="shared" si="0"/>
        <v>1</v>
      </c>
    </row>
    <row r="19" spans="1:9" x14ac:dyDescent="0.2">
      <c r="A19" s="63" t="s">
        <v>103</v>
      </c>
      <c r="B19" s="63">
        <f t="shared" si="1"/>
        <v>35</v>
      </c>
      <c r="C19" s="63" t="str">
        <f t="shared" si="2"/>
        <v xml:space="preserve">                  &lt;a:HoraOperacion&gt;</v>
      </c>
      <c r="D19" s="63" t="str">
        <f t="shared" si="3"/>
        <v>&lt;/a:HoraOperacion&gt;</v>
      </c>
      <c r="E19" s="65" t="str">
        <f t="shared" si="4"/>
        <v>HoraOperacion</v>
      </c>
      <c r="F19" s="63" t="str">
        <f t="shared" si="5"/>
        <v>17:02</v>
      </c>
      <c r="H19" s="63" t="b">
        <f t="shared" si="0"/>
        <v>0</v>
      </c>
    </row>
    <row r="20" spans="1:9" x14ac:dyDescent="0.2">
      <c r="A20" s="63" t="s">
        <v>104</v>
      </c>
      <c r="B20" s="63">
        <f t="shared" si="1"/>
        <v>34</v>
      </c>
      <c r="C20" s="63" t="str">
        <f t="shared" si="2"/>
        <v xml:space="preserve">                  &lt;a:LineaCaptura&gt;</v>
      </c>
      <c r="D20" s="63" t="str">
        <f t="shared" si="3"/>
        <v>&lt;/a:LineaCaptura&gt;</v>
      </c>
      <c r="E20" s="65" t="str">
        <f t="shared" si="4"/>
        <v>LineaCaptura</v>
      </c>
      <c r="F20" s="63" t="str">
        <f t="shared" si="5"/>
        <v>0420000I140029097225</v>
      </c>
      <c r="G20" s="64" t="s">
        <v>110</v>
      </c>
      <c r="H20" s="63" t="b">
        <f t="shared" si="0"/>
        <v>1</v>
      </c>
    </row>
    <row r="21" spans="1:9" x14ac:dyDescent="0.2">
      <c r="A21" s="63" t="s">
        <v>70</v>
      </c>
      <c r="B21" s="63">
        <f t="shared" si="1"/>
        <v>30</v>
      </c>
      <c r="C21" s="63" t="str">
        <f t="shared" si="2"/>
        <v xml:space="preserve">                  &lt;a:Mensaje/&gt;</v>
      </c>
      <c r="D21" s="63" t="str">
        <f t="shared" si="3"/>
        <v>&lt;/a:Mensaje/&gt;</v>
      </c>
      <c r="E21" s="65" t="str">
        <f t="shared" si="4"/>
        <v>Mensaje</v>
      </c>
      <c r="F21" s="63" t="str">
        <f t="shared" si="5"/>
        <v/>
      </c>
      <c r="H21" s="63" t="b">
        <f t="shared" si="0"/>
        <v>1</v>
      </c>
    </row>
    <row r="22" spans="1:9" x14ac:dyDescent="0.2">
      <c r="A22" s="63" t="s">
        <v>105</v>
      </c>
      <c r="B22" s="63">
        <f t="shared" si="1"/>
        <v>33</v>
      </c>
      <c r="C22" s="63" t="str">
        <f t="shared" si="2"/>
        <v xml:space="preserve">                  &lt;a:NumOpeBanco&gt;</v>
      </c>
      <c r="D22" s="63" t="str">
        <f t="shared" si="3"/>
        <v>&lt;/a:NumOpeBanco&gt;</v>
      </c>
      <c r="E22" s="65" t="str">
        <f t="shared" si="4"/>
        <v>NumOpeBanco</v>
      </c>
      <c r="F22" s="63" t="str">
        <f t="shared" si="5"/>
        <v>1205</v>
      </c>
      <c r="H22" s="63" t="b">
        <f t="shared" si="0"/>
        <v>0</v>
      </c>
    </row>
    <row r="23" spans="1:9" x14ac:dyDescent="0.2">
      <c r="A23" s="63" t="s">
        <v>106</v>
      </c>
      <c r="B23" s="63">
        <f t="shared" si="1"/>
        <v>33</v>
      </c>
      <c r="C23" s="63" t="str">
        <f t="shared" si="2"/>
        <v xml:space="preserve">                  &lt;a:NumOpeDecla&gt;</v>
      </c>
      <c r="D23" s="63" t="str">
        <f t="shared" si="3"/>
        <v>&lt;/a:NumOpeDecla&gt;</v>
      </c>
      <c r="E23" s="65" t="str">
        <f t="shared" si="4"/>
        <v>NumOpeDecla</v>
      </c>
      <c r="F23" s="63" t="str">
        <f t="shared" si="5"/>
        <v>5767480</v>
      </c>
      <c r="G23" s="64" t="s">
        <v>109</v>
      </c>
      <c r="H23" s="63" t="b">
        <f t="shared" si="0"/>
        <v>1</v>
      </c>
    </row>
    <row r="24" spans="1:9" x14ac:dyDescent="0.2">
      <c r="A24" s="63" t="s">
        <v>71</v>
      </c>
      <c r="B24" s="63">
        <f t="shared" si="1"/>
        <v>28</v>
      </c>
      <c r="C24" s="63" t="str">
        <f t="shared" si="2"/>
        <v xml:space="preserve">                  &lt;a:Pagado&gt;</v>
      </c>
      <c r="D24" s="63" t="str">
        <f t="shared" si="3"/>
        <v>&lt;/a:Pagado&gt;</v>
      </c>
      <c r="E24" s="65" t="str">
        <f t="shared" si="4"/>
        <v>Pagado</v>
      </c>
      <c r="F24" s="63" t="str">
        <f t="shared" si="5"/>
        <v>1</v>
      </c>
      <c r="G24" s="64" t="s">
        <v>85</v>
      </c>
      <c r="H24" s="63" t="b">
        <f t="shared" si="0"/>
        <v>1</v>
      </c>
    </row>
    <row r="25" spans="1:9" x14ac:dyDescent="0.2">
      <c r="A25" s="63" t="s">
        <v>72</v>
      </c>
      <c r="B25" s="63">
        <f t="shared" si="1"/>
        <v>35</v>
      </c>
      <c r="C25" s="63" t="str">
        <f t="shared" si="2"/>
        <v xml:space="preserve">                  &lt;a:TipoOperacion&gt;</v>
      </c>
      <c r="D25" s="63" t="str">
        <f t="shared" si="3"/>
        <v>&lt;/a:TipoOperacion&gt;</v>
      </c>
      <c r="E25" s="65" t="str">
        <f t="shared" si="4"/>
        <v>TipoOperacion</v>
      </c>
      <c r="F25" s="63" t="str">
        <f t="shared" si="5"/>
        <v>2</v>
      </c>
      <c r="G25" s="64" t="s">
        <v>86</v>
      </c>
      <c r="H25" s="63" t="b">
        <f t="shared" si="0"/>
        <v>1</v>
      </c>
    </row>
    <row r="26" spans="1:9" x14ac:dyDescent="0.2">
      <c r="A26" s="63" t="s">
        <v>73</v>
      </c>
      <c r="B26" s="63">
        <f t="shared" si="1"/>
        <v>41</v>
      </c>
      <c r="C26" s="63" t="str">
        <f t="shared" si="2"/>
        <v xml:space="preserve">               &lt;/a:OperacionPagoAnterior&gt;</v>
      </c>
      <c r="D26" s="63" t="str">
        <f t="shared" si="3"/>
        <v>&lt;//a:OperacionPagoAnterior&gt;</v>
      </c>
      <c r="E26" s="65" t="str">
        <f t="shared" si="4"/>
        <v/>
      </c>
      <c r="F26" s="63" t="str">
        <f t="shared" si="5"/>
        <v/>
      </c>
      <c r="H26" s="63" t="b">
        <f t="shared" si="0"/>
        <v>1</v>
      </c>
      <c r="I26" s="63" t="s">
        <v>87</v>
      </c>
    </row>
    <row r="27" spans="1:9" x14ac:dyDescent="0.2">
      <c r="A27" s="63" t="s">
        <v>74</v>
      </c>
      <c r="B27" s="63">
        <f t="shared" si="1"/>
        <v>40</v>
      </c>
      <c r="C27" s="63" t="str">
        <f t="shared" si="2"/>
        <v xml:space="preserve">               &lt;a:OperacionPagoAnterior&gt;</v>
      </c>
      <c r="D27" s="63" t="str">
        <f t="shared" si="3"/>
        <v>&lt;/a:OperacionPagoAnterior&gt;</v>
      </c>
      <c r="E27" s="65" t="str">
        <f t="shared" si="4"/>
        <v/>
      </c>
      <c r="F27" s="63" t="str">
        <f t="shared" si="5"/>
        <v/>
      </c>
      <c r="H27" s="63" t="b">
        <f t="shared" si="0"/>
        <v>1</v>
      </c>
    </row>
    <row r="28" spans="1:9" x14ac:dyDescent="0.2">
      <c r="A28" s="63" t="s">
        <v>93</v>
      </c>
      <c r="B28" s="63">
        <f t="shared" si="1"/>
        <v>28</v>
      </c>
      <c r="C28" s="63" t="str">
        <f t="shared" si="2"/>
        <v xml:space="preserve">                  &lt;a:Banco/&gt;</v>
      </c>
      <c r="D28" s="63" t="str">
        <f t="shared" si="3"/>
        <v>&lt;/a:Banco/&gt;</v>
      </c>
      <c r="E28" s="65" t="str">
        <f t="shared" si="4"/>
        <v>Banco</v>
      </c>
      <c r="F28" s="63" t="str">
        <f t="shared" si="5"/>
        <v/>
      </c>
      <c r="H28" s="63" t="b">
        <f t="shared" si="0"/>
        <v>1</v>
      </c>
    </row>
    <row r="29" spans="1:9" x14ac:dyDescent="0.2">
      <c r="A29" s="63" t="s">
        <v>94</v>
      </c>
      <c r="B29" s="63">
        <f t="shared" si="1"/>
        <v>37</v>
      </c>
      <c r="C29" s="63" t="str">
        <f t="shared" si="2"/>
        <v xml:space="preserve">                  &lt;a:FechaOperacion/&gt;</v>
      </c>
      <c r="D29" s="63" t="str">
        <f t="shared" si="3"/>
        <v>&lt;/a:FechaOperacion/&gt;</v>
      </c>
      <c r="E29" s="65" t="str">
        <f t="shared" si="4"/>
        <v>FechaOperacion</v>
      </c>
      <c r="F29" s="63" t="str">
        <f t="shared" si="5"/>
        <v/>
      </c>
      <c r="H29" s="63" t="b">
        <f t="shared" si="0"/>
        <v>1</v>
      </c>
    </row>
    <row r="30" spans="1:9" x14ac:dyDescent="0.2">
      <c r="A30" s="63" t="s">
        <v>69</v>
      </c>
      <c r="B30" s="63">
        <f t="shared" si="1"/>
        <v>39</v>
      </c>
      <c r="C30" s="63" t="str">
        <f t="shared" si="2"/>
        <v xml:space="preserve">                  &lt;a:FechaPresentacion&gt;</v>
      </c>
      <c r="D30" s="63" t="str">
        <f t="shared" si="3"/>
        <v>&lt;/a:FechaPresentacion&gt;</v>
      </c>
      <c r="E30" s="65" t="str">
        <f t="shared" si="4"/>
        <v>FechaPresentacion</v>
      </c>
      <c r="F30" s="63" t="str">
        <f t="shared" si="5"/>
        <v>20201012</v>
      </c>
      <c r="G30" s="64" t="s">
        <v>89</v>
      </c>
      <c r="H30" s="63" t="b">
        <f t="shared" si="0"/>
        <v>1</v>
      </c>
    </row>
    <row r="31" spans="1:9" x14ac:dyDescent="0.2">
      <c r="A31" s="63" t="s">
        <v>95</v>
      </c>
      <c r="B31" s="63">
        <f t="shared" si="1"/>
        <v>36</v>
      </c>
      <c r="C31" s="63" t="str">
        <f t="shared" si="2"/>
        <v xml:space="preserve">                  &lt;a:HoraOperacion/&gt;</v>
      </c>
      <c r="D31" s="63" t="str">
        <f t="shared" si="3"/>
        <v>&lt;/a:HoraOperacion/&gt;</v>
      </c>
      <c r="E31" s="65" t="str">
        <f t="shared" si="4"/>
        <v>HoraOperacion</v>
      </c>
      <c r="F31" s="63" t="str">
        <f t="shared" si="5"/>
        <v/>
      </c>
      <c r="H31" s="63" t="b">
        <f t="shared" si="0"/>
        <v>1</v>
      </c>
    </row>
    <row r="32" spans="1:9" x14ac:dyDescent="0.2">
      <c r="A32" s="63" t="s">
        <v>107</v>
      </c>
      <c r="B32" s="63">
        <f t="shared" si="1"/>
        <v>34</v>
      </c>
      <c r="C32" s="63" t="str">
        <f t="shared" si="2"/>
        <v xml:space="preserve">                  &lt;a:LineaCaptura&gt;</v>
      </c>
      <c r="D32" s="63" t="str">
        <f t="shared" si="3"/>
        <v>&lt;/a:LineaCaptura&gt;</v>
      </c>
      <c r="E32" s="65" t="str">
        <f t="shared" si="4"/>
        <v>LineaCaptura</v>
      </c>
      <c r="F32" s="63" t="str">
        <f t="shared" si="5"/>
        <v>0420000I150029092228</v>
      </c>
      <c r="G32" s="64" t="s">
        <v>112</v>
      </c>
      <c r="H32" s="63" t="b">
        <f>F32=G32</f>
        <v>1</v>
      </c>
    </row>
    <row r="33" spans="1:8" x14ac:dyDescent="0.2">
      <c r="A33" s="63" t="s">
        <v>70</v>
      </c>
      <c r="B33" s="63">
        <f t="shared" si="1"/>
        <v>30</v>
      </c>
      <c r="C33" s="63" t="str">
        <f t="shared" si="2"/>
        <v xml:space="preserve">                  &lt;a:Mensaje/&gt;</v>
      </c>
      <c r="D33" s="63" t="str">
        <f t="shared" si="3"/>
        <v>&lt;/a:Mensaje/&gt;</v>
      </c>
      <c r="E33" s="65" t="str">
        <f t="shared" si="4"/>
        <v>Mensaje</v>
      </c>
      <c r="F33" s="63" t="str">
        <f t="shared" si="5"/>
        <v/>
      </c>
      <c r="H33" s="63" t="b">
        <f t="shared" si="0"/>
        <v>1</v>
      </c>
    </row>
    <row r="34" spans="1:8" x14ac:dyDescent="0.2">
      <c r="A34" s="63" t="s">
        <v>96</v>
      </c>
      <c r="B34" s="63">
        <f t="shared" si="1"/>
        <v>34</v>
      </c>
      <c r="C34" s="63" t="str">
        <f t="shared" si="2"/>
        <v xml:space="preserve">                  &lt;a:NumOpeBanco/&gt;</v>
      </c>
      <c r="D34" s="63" t="str">
        <f t="shared" si="3"/>
        <v>&lt;/a:NumOpeBanco/&gt;</v>
      </c>
      <c r="E34" s="65" t="str">
        <f t="shared" si="4"/>
        <v>NumOpeBanco</v>
      </c>
      <c r="F34" s="63" t="str">
        <f>SUBSTITUTE(SUBSTITUTE(A34,C34, ""), D34, "")</f>
        <v/>
      </c>
      <c r="H34" s="63" t="b">
        <f>F34=G34</f>
        <v>1</v>
      </c>
    </row>
    <row r="35" spans="1:8" x14ac:dyDescent="0.2">
      <c r="A35" s="63" t="s">
        <v>108</v>
      </c>
      <c r="B35" s="63">
        <f t="shared" si="1"/>
        <v>33</v>
      </c>
      <c r="C35" s="63" t="str">
        <f t="shared" si="2"/>
        <v xml:space="preserve">                  &lt;a:NumOpeDecla&gt;</v>
      </c>
      <c r="D35" s="63" t="str">
        <f t="shared" si="3"/>
        <v>&lt;/a:NumOpeDecla&gt;</v>
      </c>
      <c r="E35" s="65" t="str">
        <f t="shared" si="4"/>
        <v>NumOpeDecla</v>
      </c>
      <c r="F35" s="63" t="str">
        <f t="shared" si="5"/>
        <v>5767481</v>
      </c>
      <c r="G35" s="64" t="s">
        <v>111</v>
      </c>
      <c r="H35" s="63" t="b">
        <f t="shared" si="0"/>
        <v>1</v>
      </c>
    </row>
    <row r="36" spans="1:8" x14ac:dyDescent="0.2">
      <c r="A36" s="63" t="s">
        <v>97</v>
      </c>
      <c r="B36" s="63">
        <f t="shared" si="1"/>
        <v>28</v>
      </c>
      <c r="C36" s="63" t="str">
        <f t="shared" si="2"/>
        <v xml:space="preserve">                  &lt;a:Pagado&gt;</v>
      </c>
      <c r="D36" s="63" t="str">
        <f t="shared" si="3"/>
        <v>&lt;/a:Pagado&gt;</v>
      </c>
      <c r="E36" s="65" t="str">
        <f t="shared" si="4"/>
        <v>Pagado</v>
      </c>
      <c r="F36" s="63" t="str">
        <f t="shared" si="5"/>
        <v>0</v>
      </c>
      <c r="G36" s="64" t="s">
        <v>98</v>
      </c>
      <c r="H36" s="63" t="b">
        <f t="shared" si="0"/>
        <v>1</v>
      </c>
    </row>
    <row r="37" spans="1:8" x14ac:dyDescent="0.2">
      <c r="A37" s="63" t="s">
        <v>72</v>
      </c>
      <c r="B37" s="63">
        <f t="shared" si="1"/>
        <v>35</v>
      </c>
      <c r="C37" s="63" t="str">
        <f t="shared" si="2"/>
        <v xml:space="preserve">                  &lt;a:TipoOperacion&gt;</v>
      </c>
      <c r="D37" s="63" t="str">
        <f t="shared" si="3"/>
        <v>&lt;/a:TipoOperacion&gt;</v>
      </c>
      <c r="E37" s="65" t="str">
        <f t="shared" si="4"/>
        <v>TipoOperacion</v>
      </c>
      <c r="F37" s="63" t="str">
        <f t="shared" si="5"/>
        <v>2</v>
      </c>
      <c r="G37" s="64" t="s">
        <v>86</v>
      </c>
      <c r="H37" s="63" t="b">
        <f t="shared" si="0"/>
        <v>1</v>
      </c>
    </row>
    <row r="38" spans="1:8" x14ac:dyDescent="0.2">
      <c r="A38" s="63" t="s">
        <v>73</v>
      </c>
      <c r="B38" s="63">
        <f t="shared" si="1"/>
        <v>41</v>
      </c>
      <c r="C38" s="63" t="str">
        <f t="shared" si="2"/>
        <v xml:space="preserve">               &lt;/a:OperacionPagoAnterior&gt;</v>
      </c>
      <c r="D38" s="63" t="str">
        <f t="shared" si="3"/>
        <v>&lt;//a:OperacionPagoAnterior&gt;</v>
      </c>
      <c r="E38" s="65" t="str">
        <f t="shared" si="4"/>
        <v/>
      </c>
      <c r="F38" s="63" t="str">
        <f t="shared" si="5"/>
        <v/>
      </c>
      <c r="H38" s="63" t="b">
        <f t="shared" si="0"/>
        <v>1</v>
      </c>
    </row>
    <row r="39" spans="1:8" x14ac:dyDescent="0.2">
      <c r="A39" s="63" t="s">
        <v>77</v>
      </c>
      <c r="B39" s="63">
        <f t="shared" si="1"/>
        <v>28</v>
      </c>
      <c r="C39" s="63" t="str">
        <f t="shared" ref="C39:C51" si="6">MID(A39, 1, B39)</f>
        <v xml:space="preserve">            &lt;/a:Operaciones&gt;</v>
      </c>
      <c r="D39" s="63" t="str">
        <f t="shared" si="3"/>
        <v>&lt;//a:Operaciones&gt;</v>
      </c>
      <c r="E39" s="65" t="str">
        <f t="shared" ref="E39:E51" si="7">IF(IFERROR(SEARCH("                  &lt;",A39),0)&gt;0,SUBSTITUTE(SUBSTITUTE(SUBSTITUTE(D39,"&lt;/a:",""),"&gt;",""), "/", ""), "")</f>
        <v/>
      </c>
      <c r="F39" s="63" t="str">
        <f t="shared" ref="F39:F51" si="8">SUBSTITUTE(SUBSTITUTE(A39,C39, ""), D39, "")</f>
        <v/>
      </c>
      <c r="H39" s="63" t="b">
        <f t="shared" ref="H39:H51" si="9">F39=G39</f>
        <v>1</v>
      </c>
    </row>
    <row r="40" spans="1:8" x14ac:dyDescent="0.2">
      <c r="B40" s="63" t="e">
        <f t="shared" si="1"/>
        <v>#VALUE!</v>
      </c>
      <c r="C40" s="63" t="e">
        <f t="shared" si="6"/>
        <v>#VALUE!</v>
      </c>
      <c r="D40" s="63" t="e">
        <f t="shared" si="3"/>
        <v>#VALUE!</v>
      </c>
      <c r="E40" s="65" t="str">
        <f t="shared" si="7"/>
        <v/>
      </c>
      <c r="F40" s="63" t="e">
        <f t="shared" si="8"/>
        <v>#VALUE!</v>
      </c>
      <c r="H40" s="63" t="e">
        <f t="shared" si="9"/>
        <v>#VALUE!</v>
      </c>
    </row>
    <row r="41" spans="1:8" x14ac:dyDescent="0.2">
      <c r="B41" s="63" t="e">
        <f t="shared" si="1"/>
        <v>#VALUE!</v>
      </c>
      <c r="C41" s="63" t="e">
        <f t="shared" si="6"/>
        <v>#VALUE!</v>
      </c>
      <c r="D41" s="63" t="e">
        <f t="shared" si="3"/>
        <v>#VALUE!</v>
      </c>
      <c r="E41" s="65" t="str">
        <f t="shared" si="7"/>
        <v/>
      </c>
      <c r="F41" s="63" t="e">
        <f t="shared" si="8"/>
        <v>#VALUE!</v>
      </c>
      <c r="H41" s="63" t="e">
        <f t="shared" si="9"/>
        <v>#VALUE!</v>
      </c>
    </row>
    <row r="42" spans="1:8" x14ac:dyDescent="0.2">
      <c r="B42" s="63" t="e">
        <f t="shared" si="1"/>
        <v>#VALUE!</v>
      </c>
      <c r="C42" s="63" t="e">
        <f t="shared" si="6"/>
        <v>#VALUE!</v>
      </c>
      <c r="D42" s="63" t="e">
        <f t="shared" si="3"/>
        <v>#VALUE!</v>
      </c>
      <c r="E42" s="65" t="str">
        <f t="shared" si="7"/>
        <v/>
      </c>
      <c r="F42" s="63" t="e">
        <f t="shared" si="8"/>
        <v>#VALUE!</v>
      </c>
      <c r="H42" s="63" t="e">
        <f t="shared" si="9"/>
        <v>#VALUE!</v>
      </c>
    </row>
    <row r="43" spans="1:8" x14ac:dyDescent="0.2">
      <c r="B43" s="63" t="e">
        <f t="shared" si="1"/>
        <v>#VALUE!</v>
      </c>
      <c r="C43" s="63" t="e">
        <f t="shared" si="6"/>
        <v>#VALUE!</v>
      </c>
      <c r="D43" s="63" t="e">
        <f t="shared" si="3"/>
        <v>#VALUE!</v>
      </c>
      <c r="E43" s="65" t="str">
        <f t="shared" si="7"/>
        <v/>
      </c>
      <c r="F43" s="63" t="e">
        <f t="shared" si="8"/>
        <v>#VALUE!</v>
      </c>
      <c r="H43" s="63" t="e">
        <f t="shared" si="9"/>
        <v>#VALUE!</v>
      </c>
    </row>
    <row r="44" spans="1:8" x14ac:dyDescent="0.2">
      <c r="B44" s="63" t="e">
        <f t="shared" si="1"/>
        <v>#VALUE!</v>
      </c>
      <c r="C44" s="63" t="e">
        <f t="shared" si="6"/>
        <v>#VALUE!</v>
      </c>
      <c r="D44" s="63" t="e">
        <f t="shared" si="3"/>
        <v>#VALUE!</v>
      </c>
      <c r="E44" s="65" t="str">
        <f t="shared" si="7"/>
        <v/>
      </c>
      <c r="F44" s="63" t="e">
        <f t="shared" si="8"/>
        <v>#VALUE!</v>
      </c>
      <c r="H44" s="63" t="e">
        <f t="shared" si="9"/>
        <v>#VALUE!</v>
      </c>
    </row>
    <row r="45" spans="1:8" x14ac:dyDescent="0.2">
      <c r="B45" s="63" t="e">
        <f t="shared" si="1"/>
        <v>#VALUE!</v>
      </c>
      <c r="C45" s="63" t="e">
        <f t="shared" si="6"/>
        <v>#VALUE!</v>
      </c>
      <c r="D45" s="63" t="e">
        <f t="shared" si="3"/>
        <v>#VALUE!</v>
      </c>
      <c r="E45" s="65" t="str">
        <f t="shared" si="7"/>
        <v/>
      </c>
      <c r="F45" s="63" t="e">
        <f t="shared" si="8"/>
        <v>#VALUE!</v>
      </c>
      <c r="H45" s="63" t="e">
        <f t="shared" si="9"/>
        <v>#VALUE!</v>
      </c>
    </row>
    <row r="46" spans="1:8" x14ac:dyDescent="0.2">
      <c r="B46" s="63" t="e">
        <f t="shared" si="1"/>
        <v>#VALUE!</v>
      </c>
      <c r="C46" s="63" t="e">
        <f t="shared" si="6"/>
        <v>#VALUE!</v>
      </c>
      <c r="D46" s="63" t="e">
        <f t="shared" si="3"/>
        <v>#VALUE!</v>
      </c>
      <c r="E46" s="65" t="str">
        <f t="shared" si="7"/>
        <v/>
      </c>
      <c r="F46" s="63" t="e">
        <f t="shared" si="8"/>
        <v>#VALUE!</v>
      </c>
      <c r="H46" s="63" t="e">
        <f t="shared" si="9"/>
        <v>#VALUE!</v>
      </c>
    </row>
    <row r="47" spans="1:8" x14ac:dyDescent="0.2">
      <c r="B47" s="63" t="e">
        <f t="shared" si="1"/>
        <v>#VALUE!</v>
      </c>
      <c r="C47" s="63" t="e">
        <f t="shared" si="6"/>
        <v>#VALUE!</v>
      </c>
      <c r="D47" s="63" t="e">
        <f t="shared" si="3"/>
        <v>#VALUE!</v>
      </c>
      <c r="E47" s="65" t="str">
        <f t="shared" si="7"/>
        <v/>
      </c>
      <c r="F47" s="63" t="e">
        <f t="shared" si="8"/>
        <v>#VALUE!</v>
      </c>
      <c r="H47" s="63" t="e">
        <f t="shared" si="9"/>
        <v>#VALUE!</v>
      </c>
    </row>
    <row r="48" spans="1:8" x14ac:dyDescent="0.2">
      <c r="B48" s="63" t="e">
        <f t="shared" si="1"/>
        <v>#VALUE!</v>
      </c>
      <c r="C48" s="63" t="e">
        <f t="shared" si="6"/>
        <v>#VALUE!</v>
      </c>
      <c r="D48" s="63" t="e">
        <f t="shared" si="3"/>
        <v>#VALUE!</v>
      </c>
      <c r="E48" s="65" t="str">
        <f t="shared" si="7"/>
        <v/>
      </c>
      <c r="F48" s="63" t="e">
        <f t="shared" si="8"/>
        <v>#VALUE!</v>
      </c>
      <c r="H48" s="63" t="e">
        <f t="shared" si="9"/>
        <v>#VALUE!</v>
      </c>
    </row>
    <row r="49" spans="2:8" x14ac:dyDescent="0.2">
      <c r="B49" s="63" t="e">
        <f t="shared" si="1"/>
        <v>#VALUE!</v>
      </c>
      <c r="C49" s="63" t="e">
        <f t="shared" si="6"/>
        <v>#VALUE!</v>
      </c>
      <c r="D49" s="63" t="e">
        <f t="shared" si="3"/>
        <v>#VALUE!</v>
      </c>
      <c r="E49" s="65" t="str">
        <f t="shared" si="7"/>
        <v/>
      </c>
      <c r="F49" s="63" t="e">
        <f t="shared" si="8"/>
        <v>#VALUE!</v>
      </c>
      <c r="H49" s="63" t="e">
        <f t="shared" si="9"/>
        <v>#VALUE!</v>
      </c>
    </row>
    <row r="50" spans="2:8" x14ac:dyDescent="0.2">
      <c r="B50" s="63" t="e">
        <f t="shared" si="1"/>
        <v>#VALUE!</v>
      </c>
      <c r="C50" s="63" t="e">
        <f t="shared" si="6"/>
        <v>#VALUE!</v>
      </c>
      <c r="D50" s="63" t="e">
        <f t="shared" si="3"/>
        <v>#VALUE!</v>
      </c>
      <c r="E50" s="65" t="str">
        <f t="shared" si="7"/>
        <v/>
      </c>
      <c r="F50" s="63" t="e">
        <f t="shared" si="8"/>
        <v>#VALUE!</v>
      </c>
      <c r="H50" s="63" t="e">
        <f t="shared" si="9"/>
        <v>#VALUE!</v>
      </c>
    </row>
    <row r="51" spans="2:8" x14ac:dyDescent="0.2">
      <c r="B51" s="63" t="e">
        <f t="shared" si="1"/>
        <v>#VALUE!</v>
      </c>
      <c r="C51" s="63" t="e">
        <f t="shared" si="6"/>
        <v>#VALUE!</v>
      </c>
      <c r="D51" s="63" t="e">
        <f t="shared" si="3"/>
        <v>#VALUE!</v>
      </c>
      <c r="E51" s="65" t="str">
        <f t="shared" si="7"/>
        <v/>
      </c>
      <c r="F51" s="63" t="e">
        <f t="shared" si="8"/>
        <v>#VALUE!</v>
      </c>
      <c r="H51" s="63" t="e">
        <f t="shared" si="9"/>
        <v>#VALUE!</v>
      </c>
    </row>
  </sheetData>
  <conditionalFormatting sqref="H1:H1048576">
    <cfRule type="cellIs" dxfId="0" priority="1" operator="equal">
      <formula>FALSE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Pagos</vt:lpstr>
      <vt:lpstr>Ceros</vt:lpstr>
      <vt:lpstr>Anual</vt:lpstr>
      <vt:lpstr>Concentrado</vt:lpstr>
      <vt:lpstr>Unicos</vt:lpstr>
      <vt:lpstr>DatosGenerales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ANGEL RAMIREZ MANCERA</cp:lastModifiedBy>
  <dcterms:created xsi:type="dcterms:W3CDTF">2020-10-09T15:31:14Z</dcterms:created>
  <dcterms:modified xsi:type="dcterms:W3CDTF">2020-12-03T00:46:11Z</dcterms:modified>
</cp:coreProperties>
</file>