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osPersonales\Personales\Repositorio\GitHub\DesarrolloARM\MonitorRMA\BaseDatos\"/>
    </mc:Choice>
  </mc:AlternateContent>
  <xr:revisionPtr revIDLastSave="0" documentId="13_ncr:1_{209CABD1-A603-44E0-A670-6C5AEC29BEE7}" xr6:coauthVersionLast="47" xr6:coauthVersionMax="47" xr10:uidLastSave="{00000000-0000-0000-0000-000000000000}"/>
  <bookViews>
    <workbookView xWindow="-120" yWindow="-120" windowWidth="20730" windowHeight="11310" activeTab="1" xr2:uid="{010BB1C2-CC3F-48D4-9CA6-4C5256A0A30C}"/>
  </bookViews>
  <sheets>
    <sheet name="Hoja2" sheetId="2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K5" i="2" s="1"/>
  <c r="J6" i="2"/>
  <c r="J7" i="2"/>
  <c r="J8" i="2"/>
  <c r="J9" i="2"/>
  <c r="J10" i="2"/>
  <c r="J11" i="2"/>
  <c r="J12" i="2"/>
  <c r="J13" i="2"/>
  <c r="K13" i="2" s="1"/>
  <c r="J14" i="2"/>
  <c r="J15" i="2"/>
  <c r="J16" i="2"/>
  <c r="J17" i="2"/>
  <c r="K17" i="2" s="1"/>
  <c r="J18" i="2"/>
  <c r="J19" i="2"/>
  <c r="J20" i="2"/>
  <c r="J21" i="2"/>
  <c r="J22" i="2"/>
  <c r="J23" i="2"/>
  <c r="J26" i="2"/>
  <c r="J27" i="2"/>
  <c r="J28" i="2"/>
  <c r="J29" i="2"/>
  <c r="K29" i="2" s="1"/>
  <c r="J30" i="2"/>
  <c r="J31" i="2"/>
  <c r="J32" i="2"/>
  <c r="J33" i="2"/>
  <c r="K33" i="2" s="1"/>
  <c r="J34" i="2"/>
  <c r="J35" i="2"/>
  <c r="J36" i="2"/>
  <c r="J37" i="2"/>
  <c r="K37" i="2" s="1"/>
  <c r="J38" i="2"/>
  <c r="J39" i="2"/>
  <c r="J40" i="2"/>
  <c r="J41" i="2"/>
  <c r="K41" i="2" s="1"/>
  <c r="J42" i="2"/>
  <c r="J43" i="2"/>
  <c r="J44" i="2"/>
  <c r="J45" i="2"/>
  <c r="J46" i="2"/>
  <c r="J47" i="2"/>
  <c r="J48" i="2"/>
  <c r="J49" i="2"/>
  <c r="K49" i="2" s="1"/>
  <c r="J50" i="2"/>
  <c r="J51" i="2"/>
  <c r="J52" i="2"/>
  <c r="J53" i="2"/>
  <c r="K53" i="2" s="1"/>
  <c r="J54" i="2"/>
  <c r="J55" i="2"/>
  <c r="J56" i="2"/>
  <c r="J57" i="2"/>
  <c r="J58" i="2"/>
  <c r="J59" i="2"/>
  <c r="J60" i="2"/>
  <c r="J61" i="2"/>
  <c r="K61" i="2" s="1"/>
  <c r="J62" i="2"/>
  <c r="J63" i="2"/>
  <c r="J64" i="2"/>
  <c r="J65" i="2"/>
  <c r="K65" i="2" s="1"/>
  <c r="J66" i="2"/>
  <c r="J67" i="2"/>
  <c r="J68" i="2"/>
  <c r="J69" i="2"/>
  <c r="J70" i="2"/>
  <c r="J71" i="2"/>
  <c r="J72" i="2"/>
  <c r="J73" i="2"/>
  <c r="K73" i="2" s="1"/>
  <c r="J74" i="2"/>
  <c r="J75" i="2"/>
  <c r="J76" i="2"/>
  <c r="J77" i="2"/>
  <c r="J78" i="2"/>
  <c r="J79" i="2"/>
  <c r="J80" i="2"/>
  <c r="J81" i="2"/>
  <c r="J82" i="2"/>
  <c r="J83" i="2"/>
  <c r="J84" i="2"/>
  <c r="J85" i="2"/>
  <c r="K85" i="2" s="1"/>
  <c r="J86" i="2"/>
  <c r="J87" i="2"/>
  <c r="J88" i="2"/>
  <c r="J89" i="2"/>
  <c r="K89" i="2" s="1"/>
  <c r="J90" i="2"/>
  <c r="J91" i="2"/>
  <c r="J92" i="2"/>
  <c r="J93" i="2"/>
  <c r="J1" i="2"/>
  <c r="K30" i="2"/>
  <c r="I18" i="2"/>
  <c r="K18" i="2"/>
  <c r="I19" i="2"/>
  <c r="I20" i="2"/>
  <c r="K20" i="2" s="1"/>
  <c r="I21" i="2"/>
  <c r="K21" i="2"/>
  <c r="I22" i="2"/>
  <c r="I23" i="2"/>
  <c r="I24" i="2"/>
  <c r="I25" i="2"/>
  <c r="J24" i="2" s="1"/>
  <c r="I26" i="2"/>
  <c r="I27" i="2"/>
  <c r="I28" i="2"/>
  <c r="I29" i="2"/>
  <c r="I30" i="2"/>
  <c r="I31" i="2"/>
  <c r="I32" i="2"/>
  <c r="K32" i="2" s="1"/>
  <c r="I33" i="2"/>
  <c r="I34" i="2"/>
  <c r="K34" i="2"/>
  <c r="I35" i="2"/>
  <c r="I36" i="2"/>
  <c r="K36" i="2" s="1"/>
  <c r="I37" i="2"/>
  <c r="I38" i="2"/>
  <c r="K38" i="2"/>
  <c r="I39" i="2"/>
  <c r="I40" i="2"/>
  <c r="K40" i="2" s="1"/>
  <c r="I41" i="2"/>
  <c r="I42" i="2"/>
  <c r="I43" i="2"/>
  <c r="I44" i="2"/>
  <c r="K44" i="2" s="1"/>
  <c r="I45" i="2"/>
  <c r="K45" i="2"/>
  <c r="I46" i="2"/>
  <c r="K46" i="2"/>
  <c r="I47" i="2"/>
  <c r="I48" i="2"/>
  <c r="K48" i="2" s="1"/>
  <c r="I49" i="2"/>
  <c r="I50" i="2"/>
  <c r="I51" i="2"/>
  <c r="I52" i="2"/>
  <c r="I53" i="2"/>
  <c r="I54" i="2"/>
  <c r="I55" i="2"/>
  <c r="I56" i="2"/>
  <c r="I57" i="2"/>
  <c r="K57" i="2"/>
  <c r="I58" i="2"/>
  <c r="I59" i="2"/>
  <c r="I60" i="2"/>
  <c r="K60" i="2" s="1"/>
  <c r="I61" i="2"/>
  <c r="I62" i="2"/>
  <c r="K62" i="2"/>
  <c r="I63" i="2"/>
  <c r="I64" i="2"/>
  <c r="K64" i="2" s="1"/>
  <c r="I65" i="2"/>
  <c r="I66" i="2"/>
  <c r="I67" i="2"/>
  <c r="I68" i="2"/>
  <c r="I69" i="2"/>
  <c r="K69" i="2"/>
  <c r="I70" i="2"/>
  <c r="I71" i="2"/>
  <c r="I72" i="2"/>
  <c r="K72" i="2" s="1"/>
  <c r="I73" i="2"/>
  <c r="I74" i="2"/>
  <c r="K74" i="2"/>
  <c r="I75" i="2"/>
  <c r="I76" i="2"/>
  <c r="I77" i="2"/>
  <c r="K77" i="2"/>
  <c r="I78" i="2"/>
  <c r="I79" i="2"/>
  <c r="I80" i="2"/>
  <c r="I81" i="2"/>
  <c r="K81" i="2"/>
  <c r="I82" i="2"/>
  <c r="I83" i="2"/>
  <c r="I84" i="2"/>
  <c r="K84" i="2" s="1"/>
  <c r="I85" i="2"/>
  <c r="I86" i="2"/>
  <c r="K86" i="2"/>
  <c r="I87" i="2"/>
  <c r="I88" i="2"/>
  <c r="K88" i="2" s="1"/>
  <c r="I89" i="2"/>
  <c r="I90" i="2"/>
  <c r="I91" i="2"/>
  <c r="I92" i="2"/>
  <c r="I93" i="2"/>
  <c r="K93" i="2"/>
  <c r="I2" i="2"/>
  <c r="K2" i="2"/>
  <c r="I3" i="2"/>
  <c r="I4" i="2"/>
  <c r="K4" i="2" s="1"/>
  <c r="I5" i="2"/>
  <c r="I6" i="2"/>
  <c r="K6" i="2"/>
  <c r="I7" i="2"/>
  <c r="I8" i="2"/>
  <c r="I9" i="2"/>
  <c r="K9" i="2"/>
  <c r="I10" i="2"/>
  <c r="I11" i="2"/>
  <c r="I12" i="2"/>
  <c r="I13" i="2"/>
  <c r="I14" i="2"/>
  <c r="I15" i="2"/>
  <c r="I16" i="2"/>
  <c r="K16" i="2" s="1"/>
  <c r="I17" i="2"/>
  <c r="B17" i="2"/>
  <c r="B6" i="2"/>
  <c r="B74" i="2"/>
  <c r="B61" i="2"/>
  <c r="B43" i="2"/>
  <c r="B37" i="2"/>
  <c r="B31" i="2"/>
  <c r="B30" i="2"/>
  <c r="I1" i="2"/>
  <c r="K1" i="2" s="1"/>
  <c r="G35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B3" i="3"/>
  <c r="B4" i="3"/>
  <c r="B5" i="3"/>
  <c r="B6" i="3"/>
  <c r="B7" i="3"/>
  <c r="B8" i="3"/>
  <c r="W3" i="3"/>
  <c r="W4" i="3"/>
  <c r="W5" i="3"/>
  <c r="W6" i="3"/>
  <c r="W2" i="3"/>
  <c r="T3" i="3"/>
  <c r="T4" i="3"/>
  <c r="T5" i="3"/>
  <c r="T6" i="3"/>
  <c r="T7" i="3"/>
  <c r="T2" i="3"/>
  <c r="G41" i="2"/>
  <c r="G42" i="2"/>
  <c r="Q3" i="3"/>
  <c r="Q4" i="3"/>
  <c r="Q5" i="3"/>
  <c r="Q6" i="3"/>
  <c r="Q7" i="3"/>
  <c r="Q2" i="3"/>
  <c r="G36" i="2"/>
  <c r="H2" i="3"/>
  <c r="G67" i="2"/>
  <c r="G51" i="2"/>
  <c r="B2" i="3"/>
  <c r="G50" i="2"/>
  <c r="G91" i="2"/>
  <c r="G90" i="2"/>
  <c r="G49" i="2"/>
  <c r="G11" i="2"/>
  <c r="G48" i="2"/>
  <c r="G66" i="2"/>
  <c r="G79" i="2"/>
  <c r="J25" i="2" l="1"/>
  <c r="K25" i="2" s="1"/>
  <c r="K56" i="2"/>
  <c r="K8" i="2"/>
  <c r="K92" i="2"/>
  <c r="K80" i="2"/>
  <c r="K68" i="2"/>
  <c r="K76" i="2"/>
  <c r="K52" i="2"/>
  <c r="K12" i="2"/>
  <c r="K28" i="2"/>
  <c r="K24" i="2"/>
  <c r="K91" i="2"/>
  <c r="K90" i="2"/>
  <c r="K87" i="2"/>
  <c r="K82" i="2"/>
  <c r="K79" i="2"/>
  <c r="K78" i="2"/>
  <c r="K75" i="2"/>
  <c r="K70" i="2"/>
  <c r="K66" i="2"/>
  <c r="K63" i="2"/>
  <c r="K58" i="2"/>
  <c r="K55" i="2"/>
  <c r="K54" i="2"/>
  <c r="K51" i="2"/>
  <c r="K50" i="2"/>
  <c r="K47" i="2"/>
  <c r="K43" i="2"/>
  <c r="K42" i="2"/>
  <c r="K39" i="2"/>
  <c r="K35" i="2"/>
  <c r="K31" i="2"/>
  <c r="K27" i="2"/>
  <c r="K26" i="2"/>
  <c r="K23" i="2"/>
  <c r="K22" i="2"/>
  <c r="K19" i="2"/>
  <c r="K83" i="2"/>
  <c r="K71" i="2"/>
  <c r="K67" i="2"/>
  <c r="K59" i="2"/>
  <c r="K15" i="2"/>
  <c r="K10" i="2"/>
  <c r="K7" i="2"/>
  <c r="K3" i="2"/>
  <c r="K14" i="2"/>
  <c r="K11" i="2"/>
</calcChain>
</file>

<file path=xl/sharedStrings.xml><?xml version="1.0" encoding="utf-8"?>
<sst xmlns="http://schemas.openxmlformats.org/spreadsheetml/2006/main" count="374" uniqueCount="177">
  <si>
    <t>RMA</t>
  </si>
  <si>
    <t>RFC</t>
  </si>
  <si>
    <t>nIdRequerimiento</t>
  </si>
  <si>
    <t>INT</t>
  </si>
  <si>
    <t>nChar</t>
  </si>
  <si>
    <t>nVarChar</t>
  </si>
  <si>
    <t>Requerimiento</t>
  </si>
  <si>
    <t>CAMPO</t>
  </si>
  <si>
    <t>TIPO</t>
  </si>
  <si>
    <t>LONGITUD</t>
  </si>
  <si>
    <t>PRIMARIKEY</t>
  </si>
  <si>
    <t>nIdTipoRequerimiento</t>
  </si>
  <si>
    <t>REQS</t>
  </si>
  <si>
    <t>Titulo</t>
  </si>
  <si>
    <t>AUTO INCREM</t>
  </si>
  <si>
    <t>NULO</t>
  </si>
  <si>
    <t>nIdTabla</t>
  </si>
  <si>
    <t>Tabla</t>
  </si>
  <si>
    <t>Resumen</t>
  </si>
  <si>
    <t>TablaDetalle</t>
  </si>
  <si>
    <t>nIdTablaDetalle</t>
  </si>
  <si>
    <t>DEPENDENCIA</t>
  </si>
  <si>
    <t>Observacion</t>
  </si>
  <si>
    <t>Tablas</t>
  </si>
  <si>
    <t>TablasDetalles</t>
  </si>
  <si>
    <t>DatosReqs</t>
  </si>
  <si>
    <t>Tipos Requerimientos</t>
  </si>
  <si>
    <t>POL</t>
  </si>
  <si>
    <t>DatosPaquete</t>
  </si>
  <si>
    <t>nIdPaquete</t>
  </si>
  <si>
    <t>Paquete</t>
  </si>
  <si>
    <t>Repositorio</t>
  </si>
  <si>
    <t>Version</t>
  </si>
  <si>
    <t>DatosRDL</t>
  </si>
  <si>
    <t>nIdRDL</t>
  </si>
  <si>
    <t>Estados RMA</t>
  </si>
  <si>
    <t>Registrado</t>
  </si>
  <si>
    <t>Curso</t>
  </si>
  <si>
    <t>Rechazado</t>
  </si>
  <si>
    <t>nIdEstado</t>
  </si>
  <si>
    <t>RDL</t>
  </si>
  <si>
    <t>Observacioines</t>
  </si>
  <si>
    <t>nIdObservaciones</t>
  </si>
  <si>
    <t>nIdResponsable</t>
  </si>
  <si>
    <t>Acronimo</t>
  </si>
  <si>
    <t>Orden</t>
  </si>
  <si>
    <t>Estado</t>
  </si>
  <si>
    <t>Bit</t>
  </si>
  <si>
    <t>IdentificadorReq</t>
  </si>
  <si>
    <t>ObservacionReq</t>
  </si>
  <si>
    <t>IdentificadorPaq</t>
  </si>
  <si>
    <t>ObservacionPaq</t>
  </si>
  <si>
    <t>FechaInicio</t>
  </si>
  <si>
    <t>FechaFin</t>
  </si>
  <si>
    <t>Id_Estado</t>
  </si>
  <si>
    <t>DateTime</t>
  </si>
  <si>
    <t>Int</t>
  </si>
  <si>
    <t>Id_Responsable</t>
  </si>
  <si>
    <t>ResponsableRDL</t>
  </si>
  <si>
    <t>Estados RDL</t>
  </si>
  <si>
    <t>Cancelado</t>
  </si>
  <si>
    <t>Softtek</t>
  </si>
  <si>
    <t>RAPE</t>
  </si>
  <si>
    <t>AVL</t>
  </si>
  <si>
    <t>Operaciones</t>
  </si>
  <si>
    <t>???</t>
  </si>
  <si>
    <t>Sol Neg</t>
  </si>
  <si>
    <t>Registro RDL</t>
  </si>
  <si>
    <t>Verificacion Desarrollo</t>
  </si>
  <si>
    <t>Recepción Versiones</t>
  </si>
  <si>
    <t>Verificación Desarrollo (Corrección)</t>
  </si>
  <si>
    <t>Rechazo a Rape</t>
  </si>
  <si>
    <t>Cerrado (Corrección Desarrollo AD)</t>
  </si>
  <si>
    <t xml:space="preserve">Pruebas Concluidas (AVL) - Avance Liberación </t>
  </si>
  <si>
    <t>Cerrado Liberación Normal (Instalacion Concluida)</t>
  </si>
  <si>
    <t>Cerrado (Cancelado)</t>
  </si>
  <si>
    <t>Notificación y Pruebas de Usuario</t>
  </si>
  <si>
    <t>Incidencias Liberación</t>
  </si>
  <si>
    <t>Recepción Operaciones</t>
  </si>
  <si>
    <t>Recepción Operaciones SSO</t>
  </si>
  <si>
    <t>Incidencias de Laboratorio por parte de Versiones</t>
  </si>
  <si>
    <t>Falta descripcion</t>
  </si>
  <si>
    <t xml:space="preserve">Verificacion-Compilación-Armado </t>
  </si>
  <si>
    <t>Validacion -AVL (PM y/o Torre)</t>
  </si>
  <si>
    <t>Validacion-AVL (ReInstalacion)</t>
  </si>
  <si>
    <t>Rechazo a Armado de Paquetes</t>
  </si>
  <si>
    <t>Validación Rechazo (FSW)</t>
  </si>
  <si>
    <t>Cerrado (Servicio de Compilacion)</t>
  </si>
  <si>
    <t>Registro Nueva RDL (Corrección Desarrollo AD)</t>
  </si>
  <si>
    <t>Registro Nueva RDL (Incidencias Desarrollo)</t>
  </si>
  <si>
    <t>Validación Rechazo (FSW)(RECHAZO OPERACIONES)</t>
  </si>
  <si>
    <t>Pruebas Funcionales SN</t>
  </si>
  <si>
    <t>Ejecución de Pruebas</t>
  </si>
  <si>
    <t>En Espera de Nota de Liberacion</t>
  </si>
  <si>
    <t>Validacion</t>
  </si>
  <si>
    <t>RdL Relacionada</t>
  </si>
  <si>
    <t>Recepción Instalación</t>
  </si>
  <si>
    <t>Instalación Configuración (LAB)</t>
  </si>
  <si>
    <t>Instalación Configuración Concluida (LAB)</t>
  </si>
  <si>
    <t>Validación Técnico Funcional  (LAB)</t>
  </si>
  <si>
    <t xml:space="preserve">Instalación Erronea </t>
  </si>
  <si>
    <t>Torres AVL</t>
  </si>
  <si>
    <t>Torres Externas(Proveedores)</t>
  </si>
  <si>
    <t>Gestíón de Cambios UAT</t>
  </si>
  <si>
    <t>Torres Operacion UAT</t>
  </si>
  <si>
    <t>Programado</t>
  </si>
  <si>
    <t>Recepcion Operacion UAT(Proveedores)</t>
  </si>
  <si>
    <t xml:space="preserve">Incidencias UAT-Instalacion </t>
  </si>
  <si>
    <t>Torres Externas SSO</t>
  </si>
  <si>
    <t>Programado(SAT) (Sin Fecha Prg)</t>
  </si>
  <si>
    <t>Azure(Nube)-UAT</t>
  </si>
  <si>
    <t xml:space="preserve">Instalación AVL </t>
  </si>
  <si>
    <t>Gestión de Cambios</t>
  </si>
  <si>
    <t>Instalación Concluida</t>
  </si>
  <si>
    <t>APE4</t>
  </si>
  <si>
    <t>Aplicativos</t>
  </si>
  <si>
    <t>MONITOR DE LOTES MODELO (NEPE)</t>
  </si>
  <si>
    <t>NEPE NUEVO ESQUEMA DE PAGOS ELECTRONICOS</t>
  </si>
  <si>
    <t>nIdAplicativo</t>
  </si>
  <si>
    <t>nIdRepositorio</t>
  </si>
  <si>
    <t>Observaciones</t>
  </si>
  <si>
    <t>Reg</t>
  </si>
  <si>
    <t>Cur</t>
  </si>
  <si>
    <t>Paq</t>
  </si>
  <si>
    <t>Rech</t>
  </si>
  <si>
    <t>CanInt</t>
  </si>
  <si>
    <t>FechaRecepcion</t>
  </si>
  <si>
    <t>FechaEntrega</t>
  </si>
  <si>
    <t>DIOT DECLARACION INFORMATIVA DE OPERACIONES CON TERCEROS</t>
  </si>
  <si>
    <t>CUN WEB CONSULTA DE DECLARACIONES Y PAGOS WEB</t>
  </si>
  <si>
    <t>https://gitlab.sat.gob.mx/avl/[REP]|https://gitlab.sat.gob.mx/avl/[REP]|http://18.144.132.20/proyectos/sat/sdma6/ape1/dyp/[REP]/-/tree/main/Continuidad%20Operativa/Incidencias/RMA-[RMA]/[PAQ]</t>
  </si>
  <si>
    <t>dyp_pp_cun-web</t>
  </si>
  <si>
    <t>dyp_lda_nepe</t>
  </si>
  <si>
    <t>dyp_pp_diot</t>
  </si>
  <si>
    <t>https://gitlab.sat.gob.mx/avl/[REP]|http://18.144.132.20/proyectos/sat/sdma6/ape1/dyp/[REP]/-/tree/main/Continuidad%20Operativa/Incidencias/RMA-[RMA]/[PAQ]</t>
  </si>
  <si>
    <t>dyp_lda_modelo</t>
  </si>
  <si>
    <t>Empleados</t>
  </si>
  <si>
    <t>nIdEmpleado</t>
  </si>
  <si>
    <t>sNombre</t>
  </si>
  <si>
    <t>sApellido1</t>
  </si>
  <si>
    <t>sApellido2</t>
  </si>
  <si>
    <t>sUsuario</t>
  </si>
  <si>
    <t>sContra</t>
  </si>
  <si>
    <t>Root</t>
  </si>
  <si>
    <t>ISAAC</t>
  </si>
  <si>
    <t>DIAS</t>
  </si>
  <si>
    <t>VARGAS</t>
  </si>
  <si>
    <t>JOSE ANTONIO</t>
  </si>
  <si>
    <t>MENDOSA</t>
  </si>
  <si>
    <t>SALASAR</t>
  </si>
  <si>
    <t>ARTURO EFRAIN</t>
  </si>
  <si>
    <t>ALCANTARA</t>
  </si>
  <si>
    <t xml:space="preserve">MANUEL FRANCISCO </t>
  </si>
  <si>
    <t>MUÑOS</t>
  </si>
  <si>
    <t>CALVO</t>
  </si>
  <si>
    <t>ANGEL</t>
  </si>
  <si>
    <t>RAMIREZ</t>
  </si>
  <si>
    <t>MANCERA</t>
  </si>
  <si>
    <t>JACOB ADIEL</t>
  </si>
  <si>
    <t>GARCIA</t>
  </si>
  <si>
    <t>aramirez</t>
  </si>
  <si>
    <t>jgarcia</t>
  </si>
  <si>
    <t>mmuños</t>
  </si>
  <si>
    <t>amingues</t>
  </si>
  <si>
    <t>jmendosa</t>
  </si>
  <si>
    <t>idias</t>
  </si>
  <si>
    <t>MINGUES</t>
  </si>
  <si>
    <t>Area</t>
  </si>
  <si>
    <t>APE1</t>
  </si>
  <si>
    <t>APE2</t>
  </si>
  <si>
    <t>Azure</t>
  </si>
  <si>
    <t>EmpleadoArea</t>
  </si>
  <si>
    <t>AreaAplicativo</t>
  </si>
  <si>
    <t>nIdArea</t>
  </si>
  <si>
    <t>DEC_IDE</t>
  </si>
  <si>
    <t>dyp_pp_dec_ide</t>
  </si>
  <si>
    <t>oEFPCa1Z1k+qV2t65a98yA==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</si>
</sst>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E975-DFF4-4A8E-97A2-75F45BA0815F}">
  <dimension ref="A1:K93"/>
  <sheetViews>
    <sheetView topLeftCell="A13" workbookViewId="0">
      <selection activeCell="C26" sqref="C26"/>
    </sheetView>
  </sheetViews>
  <sheetFormatPr baseColWidth="10" defaultRowHeight="11.25" x14ac:dyDescent="0.2"/>
  <cols>
    <col min="1" max="1" width="16.28515625" style="1" bestFit="1" customWidth="1"/>
    <col min="2" max="2" width="7.28515625" style="1" bestFit="1" customWidth="1"/>
    <col min="3" max="3" width="7.85546875" style="1" bestFit="1" customWidth="1"/>
    <col min="4" max="4" width="4.7109375" style="1" bestFit="1" customWidth="1"/>
    <col min="5" max="5" width="9.28515625" style="1" bestFit="1" customWidth="1"/>
    <col min="6" max="6" width="10.28515625" style="1" bestFit="1" customWidth="1"/>
    <col min="7" max="7" width="19.7109375" style="1" bestFit="1" customWidth="1"/>
    <col min="8" max="8" width="11.42578125" style="1"/>
    <col min="9" max="9" width="2.42578125" style="1" customWidth="1"/>
    <col min="10" max="10" width="2" style="1" customWidth="1"/>
    <col min="11" max="11" width="66.42578125" style="1" bestFit="1" customWidth="1"/>
    <col min="12" max="12" width="63.7109375" style="1" customWidth="1"/>
    <col min="13" max="16384" width="11.42578125" style="1"/>
  </cols>
  <sheetData>
    <row r="1" spans="1:11" x14ac:dyDescent="0.2">
      <c r="C1" s="2" t="s">
        <v>23</v>
      </c>
      <c r="D1" s="2"/>
      <c r="E1" s="2"/>
      <c r="I1" s="1" t="str">
        <f t="shared" ref="I1" si="0">IF(A1="", IF(C1="", IF(B1="",0,1), _xlfn.CONCAT("CREATE TABLE ",C1,"(")), IF(A1="CAMPO", 0, ""))</f>
        <v>CREATE TABLE Tablas(</v>
      </c>
      <c r="J1" s="1" t="str">
        <f t="shared" ref="J1:J64" si="1">IF(I1="",_xlfn.CONCAT("	", A1," ",B1,IF(C1&gt;0,_xlfn.CONCAT("(",C1,")"),""),IF(D1=1," NOT NULL"," NULL"),IF(F1=1," IDENTITY(1,1)",""),IF(E1=1," PRIMARY KEY",""),IF(G1&lt;&gt;"",_xlfn.CONCAT(" ",G1),""),IF(I2=0,")
GO",", ")),IF(I1=1,_xlfn.CONCAT(B1,", "), ""))</f>
        <v/>
      </c>
      <c r="K1" s="1" t="str">
        <f>IF(I1=0, "", IF(J1="", I1, J1))</f>
        <v>CREATE TABLE Tablas(</v>
      </c>
    </row>
    <row r="2" spans="1:11" x14ac:dyDescent="0.2">
      <c r="A2" s="3" t="s">
        <v>7</v>
      </c>
      <c r="B2" s="3" t="s">
        <v>8</v>
      </c>
      <c r="C2" s="3" t="s">
        <v>9</v>
      </c>
      <c r="D2" s="3" t="s">
        <v>15</v>
      </c>
      <c r="E2" s="3" t="s">
        <v>10</v>
      </c>
      <c r="F2" s="3" t="s">
        <v>14</v>
      </c>
      <c r="G2" s="3" t="s">
        <v>21</v>
      </c>
      <c r="H2" s="3"/>
      <c r="I2" s="1">
        <f t="shared" ref="I2:I18" si="2">IF(A2="", IF(C2="", IF(B2="",0,1), _xlfn.CONCAT("CREATE TABLE ",C2,"(")), IF(A2="CAMPO", 0, ""))</f>
        <v>0</v>
      </c>
      <c r="J2" s="1" t="str">
        <f t="shared" si="1"/>
        <v/>
      </c>
      <c r="K2" s="1" t="str">
        <f t="shared" ref="K2:K18" si="3">IF(I2=0, "", IF(J2="", I2, J2))</f>
        <v/>
      </c>
    </row>
    <row r="3" spans="1:11" x14ac:dyDescent="0.2">
      <c r="A3" s="1" t="s">
        <v>16</v>
      </c>
      <c r="B3" s="1" t="s">
        <v>3</v>
      </c>
      <c r="C3" s="1">
        <v>0</v>
      </c>
      <c r="D3" s="1">
        <v>1</v>
      </c>
      <c r="E3" s="1">
        <v>1</v>
      </c>
      <c r="F3" s="1">
        <v>1</v>
      </c>
      <c r="I3" s="1" t="str">
        <f t="shared" si="2"/>
        <v/>
      </c>
      <c r="J3" s="1" t="str">
        <f t="shared" si="1"/>
        <v xml:space="preserve">	nIdTabla INT NOT NULL IDENTITY(1,1) PRIMARY KEY, </v>
      </c>
      <c r="K3" s="1" t="str">
        <f t="shared" si="3"/>
        <v xml:space="preserve">	nIdTabla INT NOT NULL IDENTITY(1,1) PRIMARY KEY, </v>
      </c>
    </row>
    <row r="4" spans="1:11" x14ac:dyDescent="0.2">
      <c r="A4" s="1" t="s">
        <v>17</v>
      </c>
      <c r="B4" s="1" t="s">
        <v>5</v>
      </c>
      <c r="C4" s="1">
        <v>100</v>
      </c>
      <c r="D4" s="1">
        <v>1</v>
      </c>
      <c r="I4" s="1" t="str">
        <f t="shared" si="2"/>
        <v/>
      </c>
      <c r="J4" s="1" t="str">
        <f t="shared" si="1"/>
        <v xml:space="preserve">	Tabla nVarChar(100) NOT NULL, </v>
      </c>
      <c r="K4" s="1" t="str">
        <f t="shared" si="3"/>
        <v xml:space="preserve">	Tabla nVarChar(100) NOT NULL, </v>
      </c>
    </row>
    <row r="5" spans="1:11" x14ac:dyDescent="0.2">
      <c r="A5" s="1" t="s">
        <v>46</v>
      </c>
      <c r="B5" s="1" t="s">
        <v>47</v>
      </c>
      <c r="C5" s="4">
        <v>0</v>
      </c>
      <c r="D5" s="1">
        <v>1</v>
      </c>
      <c r="I5" s="1" t="str">
        <f t="shared" si="2"/>
        <v/>
      </c>
      <c r="J5" s="1" t="str">
        <f t="shared" si="1"/>
        <v xml:space="preserve">	Estado Bit NOT NULL, </v>
      </c>
      <c r="K5" s="1" t="str">
        <f t="shared" si="3"/>
        <v xml:space="preserve">	Estado Bit NOT NULL, </v>
      </c>
    </row>
    <row r="6" spans="1:11" x14ac:dyDescent="0.2">
      <c r="B6" s="2" t="str">
        <f>_xlfn.CONCAT("	CONSTRAINT AK_", $C$1, "_NombreEmpleado  UNIQUE (",$A$4,")")</f>
        <v xml:space="preserve">	CONSTRAINT AK_Tablas_NombreEmpleado  UNIQUE (Tabla)</v>
      </c>
      <c r="C6" s="4"/>
      <c r="I6" s="1">
        <f t="shared" si="2"/>
        <v>1</v>
      </c>
      <c r="J6" s="1" t="str">
        <f t="shared" si="1"/>
        <v xml:space="preserve">	CONSTRAINT AK_Tablas_NombreEmpleado  UNIQUE (Tabla), </v>
      </c>
      <c r="K6" s="1" t="str">
        <f t="shared" si="3"/>
        <v xml:space="preserve">	CONSTRAINT AK_Tablas_NombreEmpleado  UNIQUE (Tabla), </v>
      </c>
    </row>
    <row r="7" spans="1:11" x14ac:dyDescent="0.2">
      <c r="I7" s="1">
        <f t="shared" si="2"/>
        <v>0</v>
      </c>
      <c r="J7" s="1" t="str">
        <f t="shared" si="1"/>
        <v/>
      </c>
      <c r="K7" s="1" t="str">
        <f t="shared" si="3"/>
        <v/>
      </c>
    </row>
    <row r="8" spans="1:11" x14ac:dyDescent="0.2">
      <c r="C8" s="2" t="s">
        <v>24</v>
      </c>
      <c r="D8" s="2"/>
      <c r="E8" s="2"/>
      <c r="I8" s="1" t="str">
        <f t="shared" si="2"/>
        <v>CREATE TABLE TablasDetalles(</v>
      </c>
      <c r="J8" s="1" t="str">
        <f t="shared" si="1"/>
        <v/>
      </c>
      <c r="K8" s="1" t="str">
        <f t="shared" si="3"/>
        <v>CREATE TABLE TablasDetalles(</v>
      </c>
    </row>
    <row r="9" spans="1:11" x14ac:dyDescent="0.2">
      <c r="A9" s="3" t="s">
        <v>7</v>
      </c>
      <c r="B9" s="3" t="s">
        <v>8</v>
      </c>
      <c r="C9" s="3" t="s">
        <v>9</v>
      </c>
      <c r="D9" s="3" t="s">
        <v>15</v>
      </c>
      <c r="E9" s="3" t="s">
        <v>10</v>
      </c>
      <c r="F9" s="3" t="s">
        <v>14</v>
      </c>
      <c r="G9" s="3" t="s">
        <v>21</v>
      </c>
      <c r="H9" s="3"/>
      <c r="I9" s="1">
        <f t="shared" si="2"/>
        <v>0</v>
      </c>
      <c r="J9" s="1" t="str">
        <f t="shared" si="1"/>
        <v/>
      </c>
      <c r="K9" s="1" t="str">
        <f t="shared" si="3"/>
        <v/>
      </c>
    </row>
    <row r="10" spans="1:11" x14ac:dyDescent="0.2">
      <c r="A10" s="2" t="s">
        <v>20</v>
      </c>
      <c r="B10" s="2" t="s">
        <v>3</v>
      </c>
      <c r="C10" s="4">
        <v>0</v>
      </c>
      <c r="D10" s="4">
        <v>1</v>
      </c>
      <c r="E10" s="4">
        <v>1</v>
      </c>
      <c r="F10" s="4">
        <v>1</v>
      </c>
      <c r="I10" s="1" t="str">
        <f t="shared" si="2"/>
        <v/>
      </c>
      <c r="J10" s="1" t="str">
        <f t="shared" si="1"/>
        <v xml:space="preserve">	nIdTablaDetalle INT NOT NULL IDENTITY(1,1) PRIMARY KEY, </v>
      </c>
      <c r="K10" s="1" t="str">
        <f t="shared" si="3"/>
        <v xml:space="preserve">	nIdTablaDetalle INT NOT NULL IDENTITY(1,1) PRIMARY KEY, </v>
      </c>
    </row>
    <row r="11" spans="1:11" x14ac:dyDescent="0.2">
      <c r="A11" s="1" t="s">
        <v>16</v>
      </c>
      <c r="B11" s="1" t="s">
        <v>3</v>
      </c>
      <c r="C11" s="4">
        <v>0</v>
      </c>
      <c r="D11" s="4">
        <v>1</v>
      </c>
      <c r="G11" s="1" t="str">
        <f>_xlfn.CONCAT("REFERENCES ", $C$1, "(", $A$3, ")")</f>
        <v>REFERENCES Tablas(nIdTabla)</v>
      </c>
      <c r="I11" s="1" t="str">
        <f t="shared" si="2"/>
        <v/>
      </c>
      <c r="J11" s="1" t="str">
        <f t="shared" si="1"/>
        <v xml:space="preserve">	nIdTabla INT NOT NULL REFERENCES Tablas(nIdTabla), </v>
      </c>
      <c r="K11" s="1" t="str">
        <f t="shared" si="3"/>
        <v xml:space="preserve">	nIdTabla INT NOT NULL REFERENCES Tablas(nIdTabla), </v>
      </c>
    </row>
    <row r="12" spans="1:11" x14ac:dyDescent="0.2">
      <c r="A12" s="1" t="s">
        <v>44</v>
      </c>
      <c r="B12" s="1" t="s">
        <v>5</v>
      </c>
      <c r="C12" s="4">
        <v>150</v>
      </c>
      <c r="D12" s="4">
        <v>1</v>
      </c>
      <c r="I12" s="1" t="str">
        <f t="shared" si="2"/>
        <v/>
      </c>
      <c r="J12" s="1" t="str">
        <f t="shared" si="1"/>
        <v xml:space="preserve">	Acronimo nVarChar(150) NOT NULL, </v>
      </c>
      <c r="K12" s="1" t="str">
        <f t="shared" si="3"/>
        <v xml:space="preserve">	Acronimo nVarChar(150) NOT NULL, </v>
      </c>
    </row>
    <row r="13" spans="1:11" x14ac:dyDescent="0.2">
      <c r="A13" s="1" t="s">
        <v>45</v>
      </c>
      <c r="B13" s="1" t="s">
        <v>3</v>
      </c>
      <c r="C13" s="4">
        <v>0</v>
      </c>
      <c r="D13" s="4">
        <v>1</v>
      </c>
      <c r="I13" s="1" t="str">
        <f t="shared" si="2"/>
        <v/>
      </c>
      <c r="J13" s="1" t="str">
        <f t="shared" si="1"/>
        <v xml:space="preserve">	Orden INT NOT NULL, </v>
      </c>
      <c r="K13" s="1" t="str">
        <f t="shared" si="3"/>
        <v xml:space="preserve">	Orden INT NOT NULL, </v>
      </c>
    </row>
    <row r="14" spans="1:11" x14ac:dyDescent="0.2">
      <c r="A14" s="1" t="s">
        <v>19</v>
      </c>
      <c r="B14" s="1" t="s">
        <v>5</v>
      </c>
      <c r="C14" s="4">
        <v>250</v>
      </c>
      <c r="D14" s="1">
        <v>1</v>
      </c>
      <c r="I14" s="1" t="str">
        <f t="shared" si="2"/>
        <v/>
      </c>
      <c r="J14" s="1" t="str">
        <f t="shared" si="1"/>
        <v xml:space="preserve">	TablaDetalle nVarChar(250) NOT NULL, </v>
      </c>
      <c r="K14" s="1" t="str">
        <f t="shared" si="3"/>
        <v xml:space="preserve">	TablaDetalle nVarChar(250) NOT NULL, </v>
      </c>
    </row>
    <row r="15" spans="1:11" x14ac:dyDescent="0.2">
      <c r="A15" s="1" t="s">
        <v>120</v>
      </c>
      <c r="B15" s="1" t="s">
        <v>5</v>
      </c>
      <c r="C15" s="4">
        <v>350</v>
      </c>
      <c r="D15" s="1">
        <v>0</v>
      </c>
      <c r="I15" s="1" t="str">
        <f t="shared" si="2"/>
        <v/>
      </c>
      <c r="J15" s="1" t="str">
        <f t="shared" si="1"/>
        <v xml:space="preserve">	Observaciones nVarChar(350) NULL, </v>
      </c>
      <c r="K15" s="1" t="str">
        <f t="shared" si="3"/>
        <v xml:space="preserve">	Observaciones nVarChar(350) NULL, </v>
      </c>
    </row>
    <row r="16" spans="1:11" x14ac:dyDescent="0.2">
      <c r="A16" s="1" t="s">
        <v>46</v>
      </c>
      <c r="B16" s="1" t="s">
        <v>47</v>
      </c>
      <c r="C16" s="4">
        <v>0</v>
      </c>
      <c r="D16" s="1">
        <v>1</v>
      </c>
      <c r="I16" s="1" t="str">
        <f t="shared" si="2"/>
        <v/>
      </c>
      <c r="J16" s="1" t="str">
        <f t="shared" si="1"/>
        <v xml:space="preserve">	Estado Bit NOT NULL, </v>
      </c>
      <c r="K16" s="1" t="str">
        <f t="shared" si="3"/>
        <v xml:space="preserve">	Estado Bit NOT NULL, </v>
      </c>
    </row>
    <row r="17" spans="1:11" x14ac:dyDescent="0.2">
      <c r="B17" s="2" t="str">
        <f>_xlfn.CONCAT("	CONSTRAINT AK_", $C$8, "_NombreEmpleado  UNIQUE (",$A$11,", ", $A$14, ")")</f>
        <v xml:space="preserve">	CONSTRAINT AK_TablasDetalles_NombreEmpleado  UNIQUE (nIdTabla, TablaDetalle)</v>
      </c>
      <c r="C17" s="4"/>
      <c r="I17" s="1">
        <f t="shared" si="2"/>
        <v>1</v>
      </c>
      <c r="J17" s="1" t="str">
        <f t="shared" si="1"/>
        <v xml:space="preserve">	CONSTRAINT AK_TablasDetalles_NombreEmpleado  UNIQUE (nIdTabla, TablaDetalle), </v>
      </c>
      <c r="K17" s="1" t="str">
        <f t="shared" si="3"/>
        <v xml:space="preserve">	CONSTRAINT AK_TablasDetalles_NombreEmpleado  UNIQUE (nIdTabla, TablaDetalle), </v>
      </c>
    </row>
    <row r="18" spans="1:11" x14ac:dyDescent="0.2">
      <c r="C18" s="4"/>
      <c r="I18" s="1">
        <f t="shared" si="2"/>
        <v>0</v>
      </c>
      <c r="J18" s="1" t="str">
        <f t="shared" si="1"/>
        <v/>
      </c>
      <c r="K18" s="1" t="str">
        <f t="shared" si="3"/>
        <v/>
      </c>
    </row>
    <row r="19" spans="1:11" x14ac:dyDescent="0.2">
      <c r="C19" s="2" t="s">
        <v>136</v>
      </c>
      <c r="D19" s="2"/>
      <c r="E19" s="2"/>
      <c r="I19" s="1" t="str">
        <f t="shared" ref="I19:I82" si="4">IF(A19="", IF(C19="", IF(B19="",0,1), _xlfn.CONCAT("CREATE TABLE ",C19,"(")), IF(A19="CAMPO", 0, ""))</f>
        <v>CREATE TABLE Empleados(</v>
      </c>
      <c r="J19" s="1" t="str">
        <f t="shared" si="1"/>
        <v/>
      </c>
      <c r="K19" s="1" t="str">
        <f t="shared" ref="K19:K82" si="5">IF(I19=0, "", IF(J19="", I19, J19))</f>
        <v>CREATE TABLE Empleados(</v>
      </c>
    </row>
    <row r="20" spans="1:11" x14ac:dyDescent="0.2">
      <c r="A20" s="3" t="s">
        <v>7</v>
      </c>
      <c r="B20" s="3" t="s">
        <v>8</v>
      </c>
      <c r="C20" s="3" t="s">
        <v>9</v>
      </c>
      <c r="D20" s="3" t="s">
        <v>15</v>
      </c>
      <c r="E20" s="3" t="s">
        <v>10</v>
      </c>
      <c r="F20" s="3" t="s">
        <v>14</v>
      </c>
      <c r="G20" s="3" t="s">
        <v>21</v>
      </c>
      <c r="I20" s="1">
        <f t="shared" si="4"/>
        <v>0</v>
      </c>
      <c r="J20" s="1" t="str">
        <f t="shared" si="1"/>
        <v/>
      </c>
      <c r="K20" s="1" t="str">
        <f t="shared" si="5"/>
        <v/>
      </c>
    </row>
    <row r="21" spans="1:11" x14ac:dyDescent="0.2">
      <c r="A21" s="2" t="s">
        <v>137</v>
      </c>
      <c r="B21" s="2" t="s">
        <v>3</v>
      </c>
      <c r="C21" s="4">
        <v>0</v>
      </c>
      <c r="D21" s="4">
        <v>1</v>
      </c>
      <c r="E21" s="4">
        <v>1</v>
      </c>
      <c r="F21" s="4">
        <v>1</v>
      </c>
      <c r="I21" s="1" t="str">
        <f t="shared" si="4"/>
        <v/>
      </c>
      <c r="J21" s="1" t="str">
        <f t="shared" si="1"/>
        <v xml:space="preserve">	nIdEmpleado INT NOT NULL IDENTITY(1,1) PRIMARY KEY, </v>
      </c>
      <c r="K21" s="1" t="str">
        <f t="shared" si="5"/>
        <v xml:space="preserve">	nIdEmpleado INT NOT NULL IDENTITY(1,1) PRIMARY KEY, </v>
      </c>
    </row>
    <row r="22" spans="1:11" x14ac:dyDescent="0.2">
      <c r="A22" s="1" t="s">
        <v>138</v>
      </c>
      <c r="B22" s="1" t="s">
        <v>5</v>
      </c>
      <c r="C22" s="4">
        <v>150</v>
      </c>
      <c r="D22" s="4">
        <v>1</v>
      </c>
      <c r="I22" s="1" t="str">
        <f t="shared" si="4"/>
        <v/>
      </c>
      <c r="J22" s="1" t="str">
        <f t="shared" si="1"/>
        <v xml:space="preserve">	sNombre nVarChar(150) NOT NULL, </v>
      </c>
      <c r="K22" s="1" t="str">
        <f t="shared" si="5"/>
        <v xml:space="preserve">	sNombre nVarChar(150) NOT NULL, </v>
      </c>
    </row>
    <row r="23" spans="1:11" x14ac:dyDescent="0.2">
      <c r="A23" s="1" t="s">
        <v>139</v>
      </c>
      <c r="B23" s="1" t="s">
        <v>5</v>
      </c>
      <c r="C23" s="4">
        <v>100</v>
      </c>
      <c r="D23" s="4">
        <v>1</v>
      </c>
      <c r="I23" s="1" t="str">
        <f t="shared" si="4"/>
        <v/>
      </c>
      <c r="J23" s="1" t="str">
        <f t="shared" si="1"/>
        <v xml:space="preserve">	sApellido1 nVarChar(100) NOT NULL, </v>
      </c>
      <c r="K23" s="1" t="str">
        <f t="shared" si="5"/>
        <v xml:space="preserve">	sApellido1 nVarChar(100) NOT NULL, </v>
      </c>
    </row>
    <row r="24" spans="1:11" x14ac:dyDescent="0.2">
      <c r="A24" s="1" t="s">
        <v>140</v>
      </c>
      <c r="B24" s="1" t="s">
        <v>5</v>
      </c>
      <c r="C24" s="4">
        <v>100</v>
      </c>
      <c r="D24" s="4">
        <v>0</v>
      </c>
      <c r="I24" s="1" t="str">
        <f t="shared" si="4"/>
        <v/>
      </c>
      <c r="J24" s="1" t="str">
        <f t="shared" si="1"/>
        <v xml:space="preserve">	sApellido2 nVarChar(100) NULL, </v>
      </c>
      <c r="K24" s="1" t="str">
        <f t="shared" si="5"/>
        <v xml:space="preserve">	sApellido2 nVarChar(100) NULL, </v>
      </c>
    </row>
    <row r="25" spans="1:11" x14ac:dyDescent="0.2">
      <c r="A25" s="1" t="s">
        <v>141</v>
      </c>
      <c r="B25" s="1" t="s">
        <v>5</v>
      </c>
      <c r="C25" s="4">
        <v>50</v>
      </c>
      <c r="D25" s="1">
        <v>1</v>
      </c>
      <c r="I25" s="1" t="str">
        <f t="shared" si="4"/>
        <v/>
      </c>
      <c r="J25" s="1" t="str">
        <f t="shared" si="1"/>
        <v xml:space="preserve">	sUsuario nVarChar(50) NOT NULL, </v>
      </c>
      <c r="K25" s="1" t="str">
        <f t="shared" si="5"/>
        <v xml:space="preserve">	sUsuario nVarChar(50) NOT NULL, </v>
      </c>
    </row>
    <row r="26" spans="1:11" x14ac:dyDescent="0.2">
      <c r="A26" s="1" t="s">
        <v>142</v>
      </c>
      <c r="B26" s="1" t="s">
        <v>5</v>
      </c>
      <c r="C26" s="4">
        <v>150</v>
      </c>
      <c r="D26" s="1">
        <v>1</v>
      </c>
      <c r="I26" s="1" t="str">
        <f t="shared" si="4"/>
        <v/>
      </c>
      <c r="J26" s="1" t="str">
        <f t="shared" si="1"/>
        <v xml:space="preserve">	sContra nVarChar(150) NOT NULL, </v>
      </c>
      <c r="K26" s="1" t="str">
        <f t="shared" si="5"/>
        <v xml:space="preserve">	sContra nVarChar(150) NOT NULL, </v>
      </c>
    </row>
    <row r="27" spans="1:11" x14ac:dyDescent="0.2">
      <c r="A27" s="1" t="s">
        <v>45</v>
      </c>
      <c r="B27" s="1" t="s">
        <v>3</v>
      </c>
      <c r="C27" s="4">
        <v>0</v>
      </c>
      <c r="D27" s="1">
        <v>0</v>
      </c>
      <c r="I27" s="1" t="str">
        <f t="shared" si="4"/>
        <v/>
      </c>
      <c r="J27" s="1" t="str">
        <f t="shared" si="1"/>
        <v xml:space="preserve">	Orden INT NULL, </v>
      </c>
      <c r="K27" s="1" t="str">
        <f t="shared" si="5"/>
        <v xml:space="preserve">	Orden INT NULL, </v>
      </c>
    </row>
    <row r="28" spans="1:11" x14ac:dyDescent="0.2">
      <c r="A28" s="1" t="s">
        <v>143</v>
      </c>
      <c r="B28" s="1" t="s">
        <v>47</v>
      </c>
      <c r="C28" s="4">
        <v>0</v>
      </c>
      <c r="D28" s="1">
        <v>1</v>
      </c>
      <c r="I28" s="1" t="str">
        <f t="shared" si="4"/>
        <v/>
      </c>
      <c r="J28" s="1" t="str">
        <f t="shared" si="1"/>
        <v xml:space="preserve">	Root Bit NOT NULL, </v>
      </c>
      <c r="K28" s="1" t="str">
        <f t="shared" si="5"/>
        <v xml:space="preserve">	Root Bit NOT NULL, </v>
      </c>
    </row>
    <row r="29" spans="1:11" x14ac:dyDescent="0.2">
      <c r="A29" s="1" t="s">
        <v>46</v>
      </c>
      <c r="B29" s="1" t="s">
        <v>47</v>
      </c>
      <c r="C29" s="4">
        <v>0</v>
      </c>
      <c r="D29" s="1">
        <v>1</v>
      </c>
      <c r="I29" s="1" t="str">
        <f t="shared" si="4"/>
        <v/>
      </c>
      <c r="J29" s="1" t="str">
        <f t="shared" si="1"/>
        <v xml:space="preserve">	Estado Bit NOT NULL, </v>
      </c>
      <c r="K29" s="1" t="str">
        <f t="shared" si="5"/>
        <v xml:space="preserve">	Estado Bit NOT NULL, </v>
      </c>
    </row>
    <row r="30" spans="1:11" x14ac:dyDescent="0.2">
      <c r="B30" s="2" t="str">
        <f>_xlfn.CONCAT("	CONSTRAINT AK_", $C$19, "_NombreEmpleado  UNIQUE (",$A$22,", ",$A$23,", ",$A$24,")")</f>
        <v xml:space="preserve">	CONSTRAINT AK_Empleados_NombreEmpleado  UNIQUE (sNombre, sApellido1, sApellido2)</v>
      </c>
      <c r="I30" s="1">
        <f t="shared" si="4"/>
        <v>1</v>
      </c>
      <c r="J30" s="1" t="str">
        <f t="shared" si="1"/>
        <v xml:space="preserve">	CONSTRAINT AK_Empleados_NombreEmpleado  UNIQUE (sNombre, sApellido1, sApellido2), </v>
      </c>
      <c r="K30" s="1" t="str">
        <f t="shared" si="5"/>
        <v xml:space="preserve">	CONSTRAINT AK_Empleados_NombreEmpleado  UNIQUE (sNombre, sApellido1, sApellido2), </v>
      </c>
    </row>
    <row r="31" spans="1:11" x14ac:dyDescent="0.2">
      <c r="B31" s="2" t="str">
        <f>_xlfn.CONCAT("	CONSTRAINT AK_", $C$19, "_Usuario  UNIQUE (",$A$25,")")</f>
        <v xml:space="preserve">	CONSTRAINT AK_Empleados_Usuario  UNIQUE (sUsuario)</v>
      </c>
      <c r="I31" s="1">
        <f t="shared" si="4"/>
        <v>1</v>
      </c>
      <c r="J31" s="1" t="str">
        <f t="shared" si="1"/>
        <v xml:space="preserve">	CONSTRAINT AK_Empleados_Usuario  UNIQUE (sUsuario), </v>
      </c>
      <c r="K31" s="1" t="str">
        <f t="shared" si="5"/>
        <v xml:space="preserve">	CONSTRAINT AK_Empleados_Usuario  UNIQUE (sUsuario), </v>
      </c>
    </row>
    <row r="32" spans="1:11" x14ac:dyDescent="0.2">
      <c r="C32" s="4"/>
      <c r="I32" s="1">
        <f t="shared" si="4"/>
        <v>0</v>
      </c>
      <c r="J32" s="1" t="str">
        <f t="shared" si="1"/>
        <v/>
      </c>
      <c r="K32" s="1" t="str">
        <f t="shared" si="5"/>
        <v/>
      </c>
    </row>
    <row r="33" spans="1:11" x14ac:dyDescent="0.2">
      <c r="C33" s="4" t="s">
        <v>171</v>
      </c>
      <c r="I33" s="1" t="str">
        <f t="shared" si="4"/>
        <v>CREATE TABLE EmpleadoArea(</v>
      </c>
      <c r="J33" s="1" t="str">
        <f t="shared" si="1"/>
        <v/>
      </c>
      <c r="K33" s="1" t="str">
        <f t="shared" si="5"/>
        <v>CREATE TABLE EmpleadoArea(</v>
      </c>
    </row>
    <row r="34" spans="1:11" x14ac:dyDescent="0.2">
      <c r="A34" s="3" t="s">
        <v>7</v>
      </c>
      <c r="B34" s="3" t="s">
        <v>8</v>
      </c>
      <c r="C34" s="3" t="s">
        <v>9</v>
      </c>
      <c r="D34" s="3" t="s">
        <v>15</v>
      </c>
      <c r="E34" s="3" t="s">
        <v>10</v>
      </c>
      <c r="F34" s="3" t="s">
        <v>14</v>
      </c>
      <c r="G34" s="3" t="s">
        <v>21</v>
      </c>
      <c r="I34" s="1">
        <f t="shared" si="4"/>
        <v>0</v>
      </c>
      <c r="J34" s="1" t="str">
        <f t="shared" si="1"/>
        <v/>
      </c>
      <c r="K34" s="1" t="str">
        <f t="shared" si="5"/>
        <v/>
      </c>
    </row>
    <row r="35" spans="1:11" x14ac:dyDescent="0.2">
      <c r="A35" s="2" t="s">
        <v>137</v>
      </c>
      <c r="B35" s="2" t="s">
        <v>3</v>
      </c>
      <c r="C35" s="4">
        <v>0</v>
      </c>
      <c r="D35" s="4">
        <v>1</v>
      </c>
      <c r="E35" s="4"/>
      <c r="F35" s="4"/>
      <c r="G35" s="1" t="str">
        <f>_xlfn.CONCAT("REFERENCES ", $C$19, "(", $A$21, ")")</f>
        <v>REFERENCES Empleados(nIdEmpleado)</v>
      </c>
      <c r="I35" s="1" t="str">
        <f t="shared" si="4"/>
        <v/>
      </c>
      <c r="J35" s="1" t="str">
        <f t="shared" si="1"/>
        <v xml:space="preserve">	nIdEmpleado INT NOT NULL REFERENCES Empleados(nIdEmpleado), </v>
      </c>
      <c r="K35" s="1" t="str">
        <f t="shared" si="5"/>
        <v xml:space="preserve">	nIdEmpleado INT NOT NULL REFERENCES Empleados(nIdEmpleado), </v>
      </c>
    </row>
    <row r="36" spans="1:11" x14ac:dyDescent="0.2">
      <c r="A36" s="1" t="s">
        <v>173</v>
      </c>
      <c r="B36" s="1" t="s">
        <v>3</v>
      </c>
      <c r="C36" s="4">
        <v>0</v>
      </c>
      <c r="D36" s="4">
        <v>1</v>
      </c>
      <c r="G36" s="1" t="str">
        <f>_xlfn.CONCAT("REFERENCES ", $C$8, "(", $A$10, ")")</f>
        <v>REFERENCES TablasDetalles(nIdTablaDetalle)</v>
      </c>
      <c r="I36" s="1" t="str">
        <f t="shared" si="4"/>
        <v/>
      </c>
      <c r="J36" s="1" t="str">
        <f t="shared" si="1"/>
        <v xml:space="preserve">	nIdArea INT NOT NULL REFERENCES TablasDetalles(nIdTablaDetalle), </v>
      </c>
      <c r="K36" s="1" t="str">
        <f t="shared" si="5"/>
        <v xml:space="preserve">	nIdArea INT NOT NULL REFERENCES TablasDetalles(nIdTablaDetalle), </v>
      </c>
    </row>
    <row r="37" spans="1:11" x14ac:dyDescent="0.2">
      <c r="B37" s="2" t="str">
        <f>_xlfn.CONCAT("	CONSTRAINT AK_", $C$33, "  UNIQUE (",$A$35,", ",$A$36,")")</f>
        <v xml:space="preserve">	CONSTRAINT AK_EmpleadoArea  UNIQUE (nIdEmpleado, nIdArea)</v>
      </c>
      <c r="C37" s="4"/>
      <c r="D37" s="4"/>
      <c r="I37" s="1">
        <f t="shared" si="4"/>
        <v>1</v>
      </c>
      <c r="J37" s="1" t="str">
        <f t="shared" si="1"/>
        <v xml:space="preserve">	CONSTRAINT AK_EmpleadoArea  UNIQUE (nIdEmpleado, nIdArea), </v>
      </c>
      <c r="K37" s="1" t="str">
        <f t="shared" si="5"/>
        <v xml:space="preserve">	CONSTRAINT AK_EmpleadoArea  UNIQUE (nIdEmpleado, nIdArea), </v>
      </c>
    </row>
    <row r="38" spans="1:11" x14ac:dyDescent="0.2">
      <c r="C38" s="4"/>
      <c r="D38" s="4"/>
      <c r="I38" s="1">
        <f t="shared" si="4"/>
        <v>0</v>
      </c>
      <c r="J38" s="1" t="str">
        <f t="shared" si="1"/>
        <v/>
      </c>
      <c r="K38" s="1" t="str">
        <f t="shared" si="5"/>
        <v/>
      </c>
    </row>
    <row r="39" spans="1:11" x14ac:dyDescent="0.2">
      <c r="C39" s="4" t="s">
        <v>172</v>
      </c>
      <c r="D39" s="4"/>
      <c r="I39" s="1" t="str">
        <f t="shared" si="4"/>
        <v>CREATE TABLE AreaAplicativo(</v>
      </c>
      <c r="J39" s="1" t="str">
        <f t="shared" si="1"/>
        <v/>
      </c>
      <c r="K39" s="1" t="str">
        <f t="shared" si="5"/>
        <v>CREATE TABLE AreaAplicativo(</v>
      </c>
    </row>
    <row r="40" spans="1:11" x14ac:dyDescent="0.2">
      <c r="A40" s="3" t="s">
        <v>7</v>
      </c>
      <c r="B40" s="3" t="s">
        <v>8</v>
      </c>
      <c r="C40" s="3" t="s">
        <v>9</v>
      </c>
      <c r="D40" s="3" t="s">
        <v>15</v>
      </c>
      <c r="E40" s="3" t="s">
        <v>10</v>
      </c>
      <c r="F40" s="3" t="s">
        <v>14</v>
      </c>
      <c r="G40" s="3" t="s">
        <v>21</v>
      </c>
      <c r="I40" s="1">
        <f t="shared" si="4"/>
        <v>0</v>
      </c>
      <c r="J40" s="1" t="str">
        <f t="shared" si="1"/>
        <v/>
      </c>
      <c r="K40" s="1" t="str">
        <f t="shared" si="5"/>
        <v/>
      </c>
    </row>
    <row r="41" spans="1:11" x14ac:dyDescent="0.2">
      <c r="A41" s="2" t="s">
        <v>173</v>
      </c>
      <c r="B41" s="2" t="s">
        <v>3</v>
      </c>
      <c r="C41" s="4">
        <v>0</v>
      </c>
      <c r="D41" s="4">
        <v>1</v>
      </c>
      <c r="E41" s="4"/>
      <c r="F41" s="4"/>
      <c r="G41" s="1" t="str">
        <f>_xlfn.CONCAT("REFERENCES ", $C$8, "(", $A$10, ")")</f>
        <v>REFERENCES TablasDetalles(nIdTablaDetalle)</v>
      </c>
      <c r="I41" s="1" t="str">
        <f t="shared" si="4"/>
        <v/>
      </c>
      <c r="J41" s="1" t="str">
        <f t="shared" si="1"/>
        <v xml:space="preserve">	nIdArea INT NOT NULL REFERENCES TablasDetalles(nIdTablaDetalle), </v>
      </c>
      <c r="K41" s="1" t="str">
        <f t="shared" si="5"/>
        <v xml:space="preserve">	nIdArea INT NOT NULL REFERENCES TablasDetalles(nIdTablaDetalle), </v>
      </c>
    </row>
    <row r="42" spans="1:11" x14ac:dyDescent="0.2">
      <c r="A42" s="1" t="s">
        <v>118</v>
      </c>
      <c r="B42" s="1" t="s">
        <v>3</v>
      </c>
      <c r="C42" s="4">
        <v>0</v>
      </c>
      <c r="D42" s="4">
        <v>1</v>
      </c>
      <c r="G42" s="1" t="str">
        <f>_xlfn.CONCAT("REFERENCES ", $C$8, "(", $A$10, ")")</f>
        <v>REFERENCES TablasDetalles(nIdTablaDetalle)</v>
      </c>
      <c r="I42" s="1" t="str">
        <f t="shared" si="4"/>
        <v/>
      </c>
      <c r="J42" s="1" t="str">
        <f t="shared" si="1"/>
        <v xml:space="preserve">	nIdAplicativo INT NOT NULL REFERENCES TablasDetalles(nIdTablaDetalle), </v>
      </c>
      <c r="K42" s="1" t="str">
        <f t="shared" si="5"/>
        <v xml:space="preserve">	nIdAplicativo INT NOT NULL REFERENCES TablasDetalles(nIdTablaDetalle), </v>
      </c>
    </row>
    <row r="43" spans="1:11" x14ac:dyDescent="0.2">
      <c r="B43" s="2" t="str">
        <f>_xlfn.CONCAT("	CONSTRAINT AK_", $C$39, "  UNIQUE (",$A$41,", ",$A$42,")")</f>
        <v xml:space="preserve">	CONSTRAINT AK_AreaAplicativo  UNIQUE (nIdArea, nIdAplicativo)</v>
      </c>
      <c r="C43" s="4"/>
      <c r="D43" s="4"/>
      <c r="I43" s="1">
        <f t="shared" si="4"/>
        <v>1</v>
      </c>
      <c r="J43" s="1" t="str">
        <f t="shared" si="1"/>
        <v xml:space="preserve">	CONSTRAINT AK_AreaAplicativo  UNIQUE (nIdArea, nIdAplicativo), </v>
      </c>
      <c r="K43" s="1" t="str">
        <f t="shared" si="5"/>
        <v xml:space="preserve">	CONSTRAINT AK_AreaAplicativo  UNIQUE (nIdArea, nIdAplicativo), </v>
      </c>
    </row>
    <row r="44" spans="1:11" x14ac:dyDescent="0.2">
      <c r="I44" s="1">
        <f t="shared" si="4"/>
        <v>0</v>
      </c>
      <c r="J44" s="1" t="str">
        <f t="shared" si="1"/>
        <v/>
      </c>
      <c r="K44" s="1" t="str">
        <f t="shared" si="5"/>
        <v/>
      </c>
    </row>
    <row r="45" spans="1:11" x14ac:dyDescent="0.2">
      <c r="C45" s="2" t="s">
        <v>25</v>
      </c>
      <c r="D45" s="2"/>
      <c r="E45" s="2"/>
      <c r="I45" s="1" t="str">
        <f t="shared" si="4"/>
        <v>CREATE TABLE DatosReqs(</v>
      </c>
      <c r="J45" s="1" t="str">
        <f t="shared" si="1"/>
        <v/>
      </c>
      <c r="K45" s="1" t="str">
        <f t="shared" si="5"/>
        <v>CREATE TABLE DatosReqs(</v>
      </c>
    </row>
    <row r="46" spans="1:11" x14ac:dyDescent="0.2">
      <c r="A46" s="3" t="s">
        <v>7</v>
      </c>
      <c r="B46" s="3" t="s">
        <v>8</v>
      </c>
      <c r="C46" s="3" t="s">
        <v>9</v>
      </c>
      <c r="D46" s="3" t="s">
        <v>15</v>
      </c>
      <c r="E46" s="3" t="s">
        <v>10</v>
      </c>
      <c r="F46" s="3" t="s">
        <v>14</v>
      </c>
      <c r="G46" s="3" t="s">
        <v>21</v>
      </c>
      <c r="H46" s="3"/>
      <c r="I46" s="1">
        <f t="shared" si="4"/>
        <v>0</v>
      </c>
      <c r="J46" s="1" t="str">
        <f t="shared" si="1"/>
        <v/>
      </c>
      <c r="K46" s="1" t="str">
        <f t="shared" si="5"/>
        <v/>
      </c>
    </row>
    <row r="47" spans="1:11" x14ac:dyDescent="0.2">
      <c r="A47" s="1" t="s">
        <v>2</v>
      </c>
      <c r="B47" s="1" t="s">
        <v>3</v>
      </c>
      <c r="C47" s="1">
        <v>0</v>
      </c>
      <c r="D47" s="1">
        <v>1</v>
      </c>
      <c r="E47" s="1">
        <v>1</v>
      </c>
      <c r="F47" s="1">
        <v>1</v>
      </c>
      <c r="I47" s="1" t="str">
        <f t="shared" si="4"/>
        <v/>
      </c>
      <c r="J47" s="1" t="str">
        <f t="shared" si="1"/>
        <v xml:space="preserve">	nIdRequerimiento INT NOT NULL IDENTITY(1,1) PRIMARY KEY, </v>
      </c>
      <c r="K47" s="1" t="str">
        <f t="shared" si="5"/>
        <v xml:space="preserve">	nIdRequerimiento INT NOT NULL IDENTITY(1,1) PRIMARY KEY, </v>
      </c>
    </row>
    <row r="48" spans="1:11" x14ac:dyDescent="0.2">
      <c r="A48" s="1" t="s">
        <v>11</v>
      </c>
      <c r="B48" s="1" t="s">
        <v>3</v>
      </c>
      <c r="C48" s="1">
        <v>0</v>
      </c>
      <c r="D48" s="1">
        <v>1</v>
      </c>
      <c r="G48" s="1" t="str">
        <f>_xlfn.CONCAT("REFERENCES ", $C$8, "(", $A$10, ")")</f>
        <v>REFERENCES TablasDetalles(nIdTablaDetalle)</v>
      </c>
      <c r="I48" s="1" t="str">
        <f t="shared" si="4"/>
        <v/>
      </c>
      <c r="J48" s="1" t="str">
        <f t="shared" si="1"/>
        <v xml:space="preserve">	nIdTipoRequerimiento INT NOT NULL REFERENCES TablasDetalles(nIdTablaDetalle), </v>
      </c>
      <c r="K48" s="1" t="str">
        <f t="shared" si="5"/>
        <v xml:space="preserve">	nIdTipoRequerimiento INT NOT NULL REFERENCES TablasDetalles(nIdTablaDetalle), </v>
      </c>
    </row>
    <row r="49" spans="1:11" x14ac:dyDescent="0.2">
      <c r="A49" s="1" t="s">
        <v>39</v>
      </c>
      <c r="B49" s="1" t="s">
        <v>3</v>
      </c>
      <c r="C49" s="1">
        <v>0</v>
      </c>
      <c r="D49" s="1">
        <v>1</v>
      </c>
      <c r="G49" s="1" t="str">
        <f>_xlfn.CONCAT("REFERENCES ", $C$8, "(", $A$10, ")")</f>
        <v>REFERENCES TablasDetalles(nIdTablaDetalle)</v>
      </c>
      <c r="I49" s="1" t="str">
        <f t="shared" si="4"/>
        <v/>
      </c>
      <c r="J49" s="1" t="str">
        <f t="shared" si="1"/>
        <v xml:space="preserve">	nIdEstado INT NOT NULL REFERENCES TablasDetalles(nIdTablaDetalle), </v>
      </c>
      <c r="K49" s="1" t="str">
        <f t="shared" si="5"/>
        <v xml:space="preserve">	nIdEstado INT NOT NULL REFERENCES TablasDetalles(nIdTablaDetalle), </v>
      </c>
    </row>
    <row r="50" spans="1:11" x14ac:dyDescent="0.2">
      <c r="A50" s="1" t="s">
        <v>43</v>
      </c>
      <c r="B50" s="1" t="s">
        <v>3</v>
      </c>
      <c r="C50" s="1">
        <v>0</v>
      </c>
      <c r="D50" s="1">
        <v>1</v>
      </c>
      <c r="G50" s="1" t="str">
        <f>_xlfn.CONCAT("REFERENCES ", $C$8, "(", $A$10, ")")</f>
        <v>REFERENCES TablasDetalles(nIdTablaDetalle)</v>
      </c>
      <c r="I50" s="1" t="str">
        <f t="shared" si="4"/>
        <v/>
      </c>
      <c r="J50" s="1" t="str">
        <f t="shared" si="1"/>
        <v xml:space="preserve">	nIdResponsable INT NOT NULL REFERENCES TablasDetalles(nIdTablaDetalle), </v>
      </c>
      <c r="K50" s="1" t="str">
        <f t="shared" si="5"/>
        <v xml:space="preserve">	nIdResponsable INT NOT NULL REFERENCES TablasDetalles(nIdTablaDetalle), </v>
      </c>
    </row>
    <row r="51" spans="1:11" x14ac:dyDescent="0.2">
      <c r="A51" s="1" t="s">
        <v>118</v>
      </c>
      <c r="B51" s="1" t="s">
        <v>3</v>
      </c>
      <c r="C51" s="1">
        <v>0</v>
      </c>
      <c r="D51" s="1">
        <v>1</v>
      </c>
      <c r="G51" s="1" t="str">
        <f>_xlfn.CONCAT("REFERENCES ", $C$8, "(", $A$10, ")")</f>
        <v>REFERENCES TablasDetalles(nIdTablaDetalle)</v>
      </c>
      <c r="I51" s="1" t="str">
        <f t="shared" si="4"/>
        <v/>
      </c>
      <c r="J51" s="1" t="str">
        <f t="shared" si="1"/>
        <v xml:space="preserve">	nIdAplicativo INT NOT NULL REFERENCES TablasDetalles(nIdTablaDetalle), </v>
      </c>
      <c r="K51" s="1" t="str">
        <f t="shared" si="5"/>
        <v xml:space="preserve">	nIdAplicativo INT NOT NULL REFERENCES TablasDetalles(nIdTablaDetalle), </v>
      </c>
    </row>
    <row r="52" spans="1:11" x14ac:dyDescent="0.2">
      <c r="A52" s="1" t="s">
        <v>6</v>
      </c>
      <c r="B52" s="1" t="s">
        <v>5</v>
      </c>
      <c r="C52" s="1">
        <v>20</v>
      </c>
      <c r="D52" s="1">
        <v>1</v>
      </c>
      <c r="I52" s="1" t="str">
        <f t="shared" si="4"/>
        <v/>
      </c>
      <c r="J52" s="1" t="str">
        <f t="shared" si="1"/>
        <v xml:space="preserve">	Requerimiento nVarChar(20) NOT NULL, </v>
      </c>
      <c r="K52" s="1" t="str">
        <f t="shared" si="5"/>
        <v xml:space="preserve">	Requerimiento nVarChar(20) NOT NULL, </v>
      </c>
    </row>
    <row r="53" spans="1:11" x14ac:dyDescent="0.2">
      <c r="A53" s="1" t="s">
        <v>12</v>
      </c>
      <c r="B53" s="1" t="s">
        <v>5</v>
      </c>
      <c r="C53" s="1">
        <v>20</v>
      </c>
      <c r="D53" s="1">
        <v>0</v>
      </c>
      <c r="I53" s="1" t="str">
        <f t="shared" si="4"/>
        <v/>
      </c>
      <c r="J53" s="1" t="str">
        <f t="shared" si="1"/>
        <v xml:space="preserve">	REQS nVarChar(20) NULL, </v>
      </c>
      <c r="K53" s="1" t="str">
        <f t="shared" si="5"/>
        <v xml:space="preserve">	REQS nVarChar(20) NULL, </v>
      </c>
    </row>
    <row r="54" spans="1:11" x14ac:dyDescent="0.2">
      <c r="A54" s="1" t="s">
        <v>13</v>
      </c>
      <c r="B54" s="1" t="s">
        <v>5</v>
      </c>
      <c r="C54" s="1">
        <v>250</v>
      </c>
      <c r="D54" s="1">
        <v>0</v>
      </c>
      <c r="I54" s="1" t="str">
        <f t="shared" si="4"/>
        <v/>
      </c>
      <c r="J54" s="1" t="str">
        <f t="shared" si="1"/>
        <v xml:space="preserve">	Titulo nVarChar(250) NULL, </v>
      </c>
      <c r="K54" s="1" t="str">
        <f t="shared" si="5"/>
        <v xml:space="preserve">	Titulo nVarChar(250) NULL, </v>
      </c>
    </row>
    <row r="55" spans="1:11" x14ac:dyDescent="0.2">
      <c r="A55" s="1" t="s">
        <v>18</v>
      </c>
      <c r="B55" s="1" t="s">
        <v>5</v>
      </c>
      <c r="C55" s="1">
        <v>350</v>
      </c>
      <c r="D55" s="1">
        <v>0</v>
      </c>
      <c r="I55" s="1" t="str">
        <f t="shared" si="4"/>
        <v/>
      </c>
      <c r="J55" s="1" t="str">
        <f t="shared" si="1"/>
        <v xml:space="preserve">	Resumen nVarChar(350) NULL, </v>
      </c>
      <c r="K55" s="1" t="str">
        <f t="shared" si="5"/>
        <v xml:space="preserve">	Resumen nVarChar(350) NULL, </v>
      </c>
    </row>
    <row r="56" spans="1:11" x14ac:dyDescent="0.2">
      <c r="A56" s="1" t="s">
        <v>1</v>
      </c>
      <c r="B56" s="1" t="s">
        <v>4</v>
      </c>
      <c r="C56" s="1">
        <v>15</v>
      </c>
      <c r="D56" s="1">
        <v>0</v>
      </c>
      <c r="I56" s="1" t="str">
        <f t="shared" si="4"/>
        <v/>
      </c>
      <c r="J56" s="1" t="str">
        <f t="shared" si="1"/>
        <v xml:space="preserve">	RFC nChar(15) NULL, </v>
      </c>
      <c r="K56" s="1" t="str">
        <f t="shared" si="5"/>
        <v xml:space="preserve">	RFC nChar(15) NULL, </v>
      </c>
    </row>
    <row r="57" spans="1:11" x14ac:dyDescent="0.2">
      <c r="A57" s="1" t="s">
        <v>48</v>
      </c>
      <c r="B57" s="1" t="s">
        <v>5</v>
      </c>
      <c r="C57" s="1">
        <v>350</v>
      </c>
      <c r="D57" s="1">
        <v>0</v>
      </c>
      <c r="I57" s="1" t="str">
        <f t="shared" si="4"/>
        <v/>
      </c>
      <c r="J57" s="1" t="str">
        <f t="shared" si="1"/>
        <v xml:space="preserve">	IdentificadorReq nVarChar(350) NULL, </v>
      </c>
      <c r="K57" s="1" t="str">
        <f t="shared" si="5"/>
        <v xml:space="preserve">	IdentificadorReq nVarChar(350) NULL, </v>
      </c>
    </row>
    <row r="58" spans="1:11" x14ac:dyDescent="0.2">
      <c r="A58" s="1" t="s">
        <v>126</v>
      </c>
      <c r="B58" s="1" t="s">
        <v>55</v>
      </c>
      <c r="C58" s="1">
        <v>0</v>
      </c>
      <c r="D58" s="1">
        <v>0</v>
      </c>
      <c r="I58" s="1" t="str">
        <f t="shared" si="4"/>
        <v/>
      </c>
      <c r="J58" s="1" t="str">
        <f t="shared" si="1"/>
        <v xml:space="preserve">	FechaRecepcion DateTime NULL, </v>
      </c>
      <c r="K58" s="1" t="str">
        <f t="shared" si="5"/>
        <v xml:space="preserve">	FechaRecepcion DateTime NULL, </v>
      </c>
    </row>
    <row r="59" spans="1:11" x14ac:dyDescent="0.2">
      <c r="A59" s="1" t="s">
        <v>127</v>
      </c>
      <c r="B59" s="1" t="s">
        <v>55</v>
      </c>
      <c r="C59" s="1">
        <v>0</v>
      </c>
      <c r="D59" s="1">
        <v>0</v>
      </c>
      <c r="I59" s="1" t="str">
        <f t="shared" si="4"/>
        <v/>
      </c>
      <c r="J59" s="1" t="str">
        <f t="shared" si="1"/>
        <v xml:space="preserve">	FechaEntrega DateTime NULL, </v>
      </c>
      <c r="K59" s="1" t="str">
        <f t="shared" si="5"/>
        <v xml:space="preserve">	FechaEntrega DateTime NULL, </v>
      </c>
    </row>
    <row r="60" spans="1:11" x14ac:dyDescent="0.2">
      <c r="A60" s="1" t="s">
        <v>49</v>
      </c>
      <c r="B60" s="1" t="s">
        <v>5</v>
      </c>
      <c r="C60" s="1">
        <v>350</v>
      </c>
      <c r="D60" s="1">
        <v>0</v>
      </c>
      <c r="I60" s="1" t="str">
        <f t="shared" si="4"/>
        <v/>
      </c>
      <c r="J60" s="1" t="str">
        <f t="shared" si="1"/>
        <v xml:space="preserve">	ObservacionReq nVarChar(350) NULL, </v>
      </c>
      <c r="K60" s="1" t="str">
        <f t="shared" si="5"/>
        <v xml:space="preserve">	ObservacionReq nVarChar(350) NULL, </v>
      </c>
    </row>
    <row r="61" spans="1:11" x14ac:dyDescent="0.2">
      <c r="B61" s="2" t="str">
        <f>_xlfn.CONCAT("	CONSTRAINT AK_", $C$45, "  UNIQUE (",$A$52,")")</f>
        <v xml:space="preserve">	CONSTRAINT AK_DatosReqs  UNIQUE (Requerimiento)</v>
      </c>
      <c r="I61" s="1">
        <f t="shared" si="4"/>
        <v>1</v>
      </c>
      <c r="J61" s="1" t="str">
        <f t="shared" si="1"/>
        <v xml:space="preserve">	CONSTRAINT AK_DatosReqs  UNIQUE (Requerimiento), </v>
      </c>
      <c r="K61" s="1" t="str">
        <f t="shared" si="5"/>
        <v xml:space="preserve">	CONSTRAINT AK_DatosReqs  UNIQUE (Requerimiento), </v>
      </c>
    </row>
    <row r="62" spans="1:11" x14ac:dyDescent="0.2">
      <c r="I62" s="1">
        <f t="shared" si="4"/>
        <v>0</v>
      </c>
      <c r="J62" s="1" t="str">
        <f t="shared" si="1"/>
        <v/>
      </c>
      <c r="K62" s="1" t="str">
        <f t="shared" si="5"/>
        <v/>
      </c>
    </row>
    <row r="63" spans="1:11" x14ac:dyDescent="0.2">
      <c r="C63" s="1" t="s">
        <v>28</v>
      </c>
      <c r="I63" s="1" t="str">
        <f t="shared" si="4"/>
        <v>CREATE TABLE DatosPaquete(</v>
      </c>
      <c r="J63" s="1" t="str">
        <f t="shared" si="1"/>
        <v/>
      </c>
      <c r="K63" s="1" t="str">
        <f t="shared" si="5"/>
        <v>CREATE TABLE DatosPaquete(</v>
      </c>
    </row>
    <row r="64" spans="1:11" x14ac:dyDescent="0.2">
      <c r="A64" s="3" t="s">
        <v>7</v>
      </c>
      <c r="B64" s="3" t="s">
        <v>8</v>
      </c>
      <c r="C64" s="3" t="s">
        <v>9</v>
      </c>
      <c r="D64" s="3" t="s">
        <v>15</v>
      </c>
      <c r="E64" s="3" t="s">
        <v>10</v>
      </c>
      <c r="F64" s="3" t="s">
        <v>14</v>
      </c>
      <c r="G64" s="3" t="s">
        <v>21</v>
      </c>
      <c r="I64" s="1">
        <f t="shared" si="4"/>
        <v>0</v>
      </c>
      <c r="J64" s="1" t="str">
        <f t="shared" si="1"/>
        <v/>
      </c>
      <c r="K64" s="1" t="str">
        <f t="shared" si="5"/>
        <v/>
      </c>
    </row>
    <row r="65" spans="1:11" x14ac:dyDescent="0.2">
      <c r="A65" s="1" t="s">
        <v>29</v>
      </c>
      <c r="B65" s="1" t="s">
        <v>3</v>
      </c>
      <c r="C65" s="1">
        <v>0</v>
      </c>
      <c r="D65" s="1">
        <v>1</v>
      </c>
      <c r="E65" s="1">
        <v>1</v>
      </c>
      <c r="F65" s="1">
        <v>1</v>
      </c>
      <c r="I65" s="1" t="str">
        <f t="shared" si="4"/>
        <v/>
      </c>
      <c r="J65" s="1" t="str">
        <f t="shared" ref="J65:J93" si="6">IF(I65="",_xlfn.CONCAT("	", A65," ",B65,IF(C65&gt;0,_xlfn.CONCAT("(",C65,")"),""),IF(D65=1," NOT NULL"," NULL"),IF(F65=1," IDENTITY(1,1)",""),IF(E65=1," PRIMARY KEY",""),IF(G65&lt;&gt;"",_xlfn.CONCAT(" ",G65),""),IF(I66=0,")
GO",", ")),IF(I65=1,_xlfn.CONCAT(B65,", "), ""))</f>
        <v xml:space="preserve">	nIdPaquete INT NOT NULL IDENTITY(1,1) PRIMARY KEY, </v>
      </c>
      <c r="K65" s="1" t="str">
        <f t="shared" si="5"/>
        <v xml:space="preserve">	nIdPaquete INT NOT NULL IDENTITY(1,1) PRIMARY KEY, </v>
      </c>
    </row>
    <row r="66" spans="1:11" x14ac:dyDescent="0.2">
      <c r="A66" s="1" t="s">
        <v>2</v>
      </c>
      <c r="B66" s="1" t="s">
        <v>3</v>
      </c>
      <c r="C66" s="1">
        <v>0</v>
      </c>
      <c r="D66" s="1">
        <v>1</v>
      </c>
      <c r="G66" s="1" t="str">
        <f>_xlfn.CONCAT("REFERENCES ", $C$45, "(", $A$47, ")")</f>
        <v>REFERENCES DatosReqs(nIdRequerimiento)</v>
      </c>
      <c r="I66" s="1" t="str">
        <f t="shared" si="4"/>
        <v/>
      </c>
      <c r="J66" s="1" t="str">
        <f t="shared" si="6"/>
        <v xml:space="preserve">	nIdRequerimiento INT NOT NULL REFERENCES DatosReqs(nIdRequerimiento), </v>
      </c>
      <c r="K66" s="1" t="str">
        <f t="shared" si="5"/>
        <v xml:space="preserve">	nIdRequerimiento INT NOT NULL REFERENCES DatosReqs(nIdRequerimiento), </v>
      </c>
    </row>
    <row r="67" spans="1:11" x14ac:dyDescent="0.2">
      <c r="A67" s="1" t="s">
        <v>119</v>
      </c>
      <c r="B67" s="1" t="s">
        <v>3</v>
      </c>
      <c r="C67" s="1">
        <v>0</v>
      </c>
      <c r="D67" s="1">
        <v>1</v>
      </c>
      <c r="G67" s="1" t="str">
        <f>_xlfn.CONCAT("REFERENCES ", $C$8, "(", $A$10, ")")</f>
        <v>REFERENCES TablasDetalles(nIdTablaDetalle)</v>
      </c>
      <c r="I67" s="1" t="str">
        <f t="shared" si="4"/>
        <v/>
      </c>
      <c r="J67" s="1" t="str">
        <f t="shared" si="6"/>
        <v xml:space="preserve">	nIdRepositorio INT NOT NULL REFERENCES TablasDetalles(nIdTablaDetalle), </v>
      </c>
      <c r="K67" s="1" t="str">
        <f t="shared" si="5"/>
        <v xml:space="preserve">	nIdRepositorio INT NOT NULL REFERENCES TablasDetalles(nIdTablaDetalle), </v>
      </c>
    </row>
    <row r="68" spans="1:11" x14ac:dyDescent="0.2">
      <c r="A68" s="1" t="s">
        <v>30</v>
      </c>
      <c r="B68" s="1" t="s">
        <v>4</v>
      </c>
      <c r="C68" s="1">
        <v>15</v>
      </c>
      <c r="D68" s="1">
        <v>0</v>
      </c>
      <c r="I68" s="1" t="str">
        <f t="shared" si="4"/>
        <v/>
      </c>
      <c r="J68" s="1" t="str">
        <f t="shared" si="6"/>
        <v xml:space="preserve">	Paquete nChar(15) NULL, </v>
      </c>
      <c r="K68" s="1" t="str">
        <f t="shared" si="5"/>
        <v xml:space="preserve">	Paquete nChar(15) NULL, </v>
      </c>
    </row>
    <row r="69" spans="1:11" x14ac:dyDescent="0.2">
      <c r="A69" s="1" t="s">
        <v>31</v>
      </c>
      <c r="B69" s="1" t="s">
        <v>5</v>
      </c>
      <c r="C69" s="1">
        <v>50</v>
      </c>
      <c r="D69" s="1">
        <v>0</v>
      </c>
      <c r="I69" s="1" t="str">
        <f t="shared" si="4"/>
        <v/>
      </c>
      <c r="J69" s="1" t="str">
        <f t="shared" si="6"/>
        <v xml:space="preserve">	Repositorio nVarChar(50) NULL, </v>
      </c>
      <c r="K69" s="1" t="str">
        <f t="shared" si="5"/>
        <v xml:space="preserve">	Repositorio nVarChar(50) NULL, </v>
      </c>
    </row>
    <row r="70" spans="1:11" x14ac:dyDescent="0.2">
      <c r="A70" s="1" t="s">
        <v>32</v>
      </c>
      <c r="B70" s="1" t="s">
        <v>5</v>
      </c>
      <c r="C70" s="1">
        <v>50</v>
      </c>
      <c r="D70" s="1">
        <v>0</v>
      </c>
      <c r="I70" s="1" t="str">
        <f t="shared" si="4"/>
        <v/>
      </c>
      <c r="J70" s="1" t="str">
        <f t="shared" si="6"/>
        <v xml:space="preserve">	Version nVarChar(50) NULL, </v>
      </c>
      <c r="K70" s="1" t="str">
        <f t="shared" si="5"/>
        <v xml:space="preserve">	Version nVarChar(50) NULL, </v>
      </c>
    </row>
    <row r="71" spans="1:11" x14ac:dyDescent="0.2">
      <c r="A71" s="1" t="s">
        <v>18</v>
      </c>
      <c r="B71" s="1" t="s">
        <v>5</v>
      </c>
      <c r="C71" s="1">
        <v>350</v>
      </c>
      <c r="D71" s="1">
        <v>0</v>
      </c>
      <c r="I71" s="1" t="str">
        <f t="shared" si="4"/>
        <v/>
      </c>
      <c r="J71" s="1" t="str">
        <f t="shared" si="6"/>
        <v xml:space="preserve">	Resumen nVarChar(350) NULL, </v>
      </c>
      <c r="K71" s="1" t="str">
        <f t="shared" si="5"/>
        <v xml:space="preserve">	Resumen nVarChar(350) NULL, </v>
      </c>
    </row>
    <row r="72" spans="1:11" x14ac:dyDescent="0.2">
      <c r="A72" s="1" t="s">
        <v>50</v>
      </c>
      <c r="B72" s="1" t="s">
        <v>5</v>
      </c>
      <c r="C72" s="1">
        <v>350</v>
      </c>
      <c r="D72" s="1">
        <v>0</v>
      </c>
      <c r="I72" s="1" t="str">
        <f t="shared" si="4"/>
        <v/>
      </c>
      <c r="J72" s="1" t="str">
        <f t="shared" si="6"/>
        <v xml:space="preserve">	IdentificadorPaq nVarChar(350) NULL, </v>
      </c>
      <c r="K72" s="1" t="str">
        <f t="shared" si="5"/>
        <v xml:space="preserve">	IdentificadorPaq nVarChar(350) NULL, </v>
      </c>
    </row>
    <row r="73" spans="1:11" x14ac:dyDescent="0.2">
      <c r="A73" s="1" t="s">
        <v>51</v>
      </c>
      <c r="B73" s="1" t="s">
        <v>5</v>
      </c>
      <c r="C73" s="1">
        <v>350</v>
      </c>
      <c r="D73" s="1">
        <v>0</v>
      </c>
      <c r="I73" s="1" t="str">
        <f t="shared" si="4"/>
        <v/>
      </c>
      <c r="J73" s="1" t="str">
        <f t="shared" si="6"/>
        <v xml:space="preserve">	ObservacionPaq nVarChar(350) NULL, </v>
      </c>
      <c r="K73" s="1" t="str">
        <f t="shared" si="5"/>
        <v xml:space="preserve">	ObservacionPaq nVarChar(350) NULL, </v>
      </c>
    </row>
    <row r="74" spans="1:11" x14ac:dyDescent="0.2">
      <c r="B74" s="2" t="str">
        <f>_xlfn.CONCAT("	CONSTRAINT AK_", $C$63, "  UNIQUE (",$A$68,")")</f>
        <v xml:space="preserve">	CONSTRAINT AK_DatosPaquete  UNIQUE (Paquete)</v>
      </c>
      <c r="I74" s="1">
        <f t="shared" si="4"/>
        <v>1</v>
      </c>
      <c r="J74" s="1" t="str">
        <f t="shared" si="6"/>
        <v xml:space="preserve">	CONSTRAINT AK_DatosPaquete  UNIQUE (Paquete), </v>
      </c>
      <c r="K74" s="1" t="str">
        <f t="shared" si="5"/>
        <v xml:space="preserve">	CONSTRAINT AK_DatosPaquete  UNIQUE (Paquete), </v>
      </c>
    </row>
    <row r="75" spans="1:11" x14ac:dyDescent="0.2">
      <c r="I75" s="1">
        <f t="shared" si="4"/>
        <v>0</v>
      </c>
      <c r="J75" s="1" t="str">
        <f t="shared" si="6"/>
        <v/>
      </c>
      <c r="K75" s="1" t="str">
        <f t="shared" si="5"/>
        <v/>
      </c>
    </row>
    <row r="76" spans="1:11" x14ac:dyDescent="0.2">
      <c r="C76" s="1" t="s">
        <v>33</v>
      </c>
      <c r="I76" s="1" t="str">
        <f t="shared" si="4"/>
        <v>CREATE TABLE DatosRDL(</v>
      </c>
      <c r="J76" s="1" t="str">
        <f t="shared" si="6"/>
        <v/>
      </c>
      <c r="K76" s="1" t="str">
        <f t="shared" si="5"/>
        <v>CREATE TABLE DatosRDL(</v>
      </c>
    </row>
    <row r="77" spans="1:11" x14ac:dyDescent="0.2">
      <c r="A77" s="3" t="s">
        <v>7</v>
      </c>
      <c r="B77" s="3" t="s">
        <v>8</v>
      </c>
      <c r="C77" s="3" t="s">
        <v>9</v>
      </c>
      <c r="D77" s="3" t="s">
        <v>15</v>
      </c>
      <c r="E77" s="3" t="s">
        <v>10</v>
      </c>
      <c r="F77" s="3" t="s">
        <v>14</v>
      </c>
      <c r="G77" s="3" t="s">
        <v>21</v>
      </c>
      <c r="I77" s="1">
        <f t="shared" si="4"/>
        <v>0</v>
      </c>
      <c r="J77" s="1" t="str">
        <f t="shared" si="6"/>
        <v/>
      </c>
      <c r="K77" s="1" t="str">
        <f t="shared" si="5"/>
        <v/>
      </c>
    </row>
    <row r="78" spans="1:11" x14ac:dyDescent="0.2">
      <c r="A78" s="1" t="s">
        <v>34</v>
      </c>
      <c r="B78" s="1" t="s">
        <v>3</v>
      </c>
      <c r="C78" s="1">
        <v>0</v>
      </c>
      <c r="D78" s="1">
        <v>1</v>
      </c>
      <c r="E78" s="1">
        <v>1</v>
      </c>
      <c r="F78" s="1">
        <v>1</v>
      </c>
      <c r="I78" s="1" t="str">
        <f t="shared" si="4"/>
        <v/>
      </c>
      <c r="J78" s="1" t="str">
        <f t="shared" si="6"/>
        <v xml:space="preserve">	nIdRDL INT NOT NULL IDENTITY(1,1) PRIMARY KEY, </v>
      </c>
      <c r="K78" s="1" t="str">
        <f t="shared" si="5"/>
        <v xml:space="preserve">	nIdRDL INT NOT NULL IDENTITY(1,1) PRIMARY KEY, </v>
      </c>
    </row>
    <row r="79" spans="1:11" x14ac:dyDescent="0.2">
      <c r="A79" s="1" t="s">
        <v>29</v>
      </c>
      <c r="B79" s="1" t="s">
        <v>3</v>
      </c>
      <c r="C79" s="1">
        <v>0</v>
      </c>
      <c r="D79" s="1">
        <v>1</v>
      </c>
      <c r="G79" s="1" t="str">
        <f>_xlfn.CONCAT("REFERENCES ", $C$63, "(", $A$65, ")")</f>
        <v>REFERENCES DatosPaquete(nIdPaquete)</v>
      </c>
      <c r="I79" s="1" t="str">
        <f t="shared" si="4"/>
        <v/>
      </c>
      <c r="J79" s="1" t="str">
        <f t="shared" si="6"/>
        <v xml:space="preserve">	nIdPaquete INT NOT NULL REFERENCES DatosPaquete(nIdPaquete), </v>
      </c>
      <c r="K79" s="1" t="str">
        <f t="shared" si="5"/>
        <v xml:space="preserve">	nIdPaquete INT NOT NULL REFERENCES DatosPaquete(nIdPaquete), </v>
      </c>
    </row>
    <row r="80" spans="1:11" x14ac:dyDescent="0.2">
      <c r="A80" s="1" t="s">
        <v>40</v>
      </c>
      <c r="B80" s="1" t="s">
        <v>3</v>
      </c>
      <c r="C80" s="1">
        <v>0</v>
      </c>
      <c r="D80" s="1">
        <v>1</v>
      </c>
      <c r="I80" s="1" t="str">
        <f t="shared" si="4"/>
        <v/>
      </c>
      <c r="J80" s="1" t="str">
        <f t="shared" si="6"/>
        <v xml:space="preserve">	RDL INT NOT NULL, </v>
      </c>
      <c r="K80" s="1" t="str">
        <f t="shared" si="5"/>
        <v xml:space="preserve">	RDL INT NOT NULL, </v>
      </c>
    </row>
    <row r="81" spans="1:11" x14ac:dyDescent="0.2">
      <c r="A81" s="1" t="s">
        <v>30</v>
      </c>
      <c r="B81" s="1" t="s">
        <v>5</v>
      </c>
      <c r="C81" s="1">
        <v>12</v>
      </c>
      <c r="I81" s="1" t="str">
        <f t="shared" si="4"/>
        <v/>
      </c>
      <c r="J81" s="1" t="str">
        <f t="shared" si="6"/>
        <v xml:space="preserve">	Paquete nVarChar(12) NULL, </v>
      </c>
      <c r="K81" s="1" t="str">
        <f t="shared" si="5"/>
        <v xml:space="preserve">	Paquete nVarChar(12) NULL, </v>
      </c>
    </row>
    <row r="82" spans="1:11" x14ac:dyDescent="0.2">
      <c r="A82" s="1" t="s">
        <v>52</v>
      </c>
      <c r="B82" s="1" t="s">
        <v>55</v>
      </c>
      <c r="C82" s="1">
        <v>0</v>
      </c>
      <c r="I82" s="1" t="str">
        <f t="shared" si="4"/>
        <v/>
      </c>
      <c r="J82" s="1" t="str">
        <f t="shared" si="6"/>
        <v xml:space="preserve">	FechaInicio DateTime NULL, </v>
      </c>
      <c r="K82" s="1" t="str">
        <f t="shared" si="5"/>
        <v xml:space="preserve">	FechaInicio DateTime NULL, </v>
      </c>
    </row>
    <row r="83" spans="1:11" x14ac:dyDescent="0.2">
      <c r="A83" s="1" t="s">
        <v>53</v>
      </c>
      <c r="B83" s="1" t="s">
        <v>55</v>
      </c>
      <c r="C83" s="1">
        <v>0</v>
      </c>
      <c r="I83" s="1" t="str">
        <f t="shared" ref="I83:I93" si="7">IF(A83="", IF(C83="", IF(B83="",0,1), _xlfn.CONCAT("CREATE TABLE ",C83,"(")), IF(A83="CAMPO", 0, ""))</f>
        <v/>
      </c>
      <c r="J83" s="1" t="str">
        <f t="shared" si="6"/>
        <v xml:space="preserve">	FechaFin DateTime NULL, </v>
      </c>
      <c r="K83" s="1" t="str">
        <f t="shared" ref="K83:K93" si="8">IF(I83=0, "", IF(J83="", I83, J83))</f>
        <v xml:space="preserve">	FechaFin DateTime NULL, </v>
      </c>
    </row>
    <row r="84" spans="1:11" x14ac:dyDescent="0.2">
      <c r="A84" s="1" t="s">
        <v>54</v>
      </c>
      <c r="B84" s="1" t="s">
        <v>56</v>
      </c>
      <c r="C84" s="1">
        <v>0</v>
      </c>
      <c r="I84" s="1" t="str">
        <f t="shared" si="7"/>
        <v/>
      </c>
      <c r="J84" s="1" t="str">
        <f t="shared" si="6"/>
        <v xml:space="preserve">	Id_Estado Int NULL, </v>
      </c>
      <c r="K84" s="1" t="str">
        <f t="shared" si="8"/>
        <v xml:space="preserve">	Id_Estado Int NULL, </v>
      </c>
    </row>
    <row r="85" spans="1:11" x14ac:dyDescent="0.2">
      <c r="A85" s="1" t="s">
        <v>57</v>
      </c>
      <c r="B85" s="1" t="s">
        <v>56</v>
      </c>
      <c r="C85" s="1">
        <v>0</v>
      </c>
      <c r="I85" s="1" t="str">
        <f t="shared" si="7"/>
        <v/>
      </c>
      <c r="J85" s="1" t="str">
        <f t="shared" si="6"/>
        <v xml:space="preserve">	Id_Responsable Int NULL)
GO</v>
      </c>
      <c r="K85" s="1" t="str">
        <f t="shared" si="8"/>
        <v xml:space="preserve">	Id_Responsable Int NULL)
GO</v>
      </c>
    </row>
    <row r="86" spans="1:11" x14ac:dyDescent="0.2">
      <c r="I86" s="1">
        <f t="shared" si="7"/>
        <v>0</v>
      </c>
      <c r="J86" s="1" t="str">
        <f t="shared" si="6"/>
        <v/>
      </c>
      <c r="K86" s="1" t="str">
        <f t="shared" si="8"/>
        <v/>
      </c>
    </row>
    <row r="87" spans="1:11" x14ac:dyDescent="0.2">
      <c r="C87" s="1" t="s">
        <v>41</v>
      </c>
      <c r="I87" s="1" t="str">
        <f t="shared" si="7"/>
        <v>CREATE TABLE Observacioines(</v>
      </c>
      <c r="J87" s="1" t="str">
        <f t="shared" si="6"/>
        <v/>
      </c>
      <c r="K87" s="1" t="str">
        <f t="shared" si="8"/>
        <v>CREATE TABLE Observacioines(</v>
      </c>
    </row>
    <row r="88" spans="1:11" x14ac:dyDescent="0.2">
      <c r="A88" s="3" t="s">
        <v>7</v>
      </c>
      <c r="B88" s="3" t="s">
        <v>8</v>
      </c>
      <c r="C88" s="3" t="s">
        <v>9</v>
      </c>
      <c r="D88" s="3" t="s">
        <v>15</v>
      </c>
      <c r="E88" s="3" t="s">
        <v>10</v>
      </c>
      <c r="F88" s="3" t="s">
        <v>14</v>
      </c>
      <c r="G88" s="3" t="s">
        <v>21</v>
      </c>
      <c r="I88" s="1">
        <f t="shared" si="7"/>
        <v>0</v>
      </c>
      <c r="J88" s="1" t="str">
        <f t="shared" si="6"/>
        <v/>
      </c>
      <c r="K88" s="1" t="str">
        <f t="shared" si="8"/>
        <v/>
      </c>
    </row>
    <row r="89" spans="1:11" x14ac:dyDescent="0.2">
      <c r="A89" s="1" t="s">
        <v>42</v>
      </c>
      <c r="B89" s="1" t="s">
        <v>3</v>
      </c>
      <c r="C89" s="1">
        <v>0</v>
      </c>
      <c r="D89" s="1">
        <v>1</v>
      </c>
      <c r="E89" s="1">
        <v>1</v>
      </c>
      <c r="F89" s="1">
        <v>1</v>
      </c>
      <c r="I89" s="1" t="str">
        <f t="shared" si="7"/>
        <v/>
      </c>
      <c r="J89" s="1" t="str">
        <f t="shared" si="6"/>
        <v xml:space="preserve">	nIdObservaciones INT NOT NULL IDENTITY(1,1) PRIMARY KEY, </v>
      </c>
      <c r="K89" s="1" t="str">
        <f t="shared" si="8"/>
        <v xml:space="preserve">	nIdObservaciones INT NOT NULL IDENTITY(1,1) PRIMARY KEY, </v>
      </c>
    </row>
    <row r="90" spans="1:11" x14ac:dyDescent="0.2">
      <c r="A90" s="1" t="s">
        <v>2</v>
      </c>
      <c r="B90" s="1" t="s">
        <v>3</v>
      </c>
      <c r="C90" s="1">
        <v>0</v>
      </c>
      <c r="D90" s="1">
        <v>0</v>
      </c>
      <c r="G90" s="1" t="str">
        <f>_xlfn.CONCAT("REFERENCES ", $C$45, "(", $A$47, ")")</f>
        <v>REFERENCES DatosReqs(nIdRequerimiento)</v>
      </c>
      <c r="I90" s="1" t="str">
        <f t="shared" si="7"/>
        <v/>
      </c>
      <c r="J90" s="1" t="str">
        <f t="shared" si="6"/>
        <v xml:space="preserve">	nIdRequerimiento INT NULL REFERENCES DatosReqs(nIdRequerimiento), </v>
      </c>
      <c r="K90" s="1" t="str">
        <f t="shared" si="8"/>
        <v xml:space="preserve">	nIdRequerimiento INT NULL REFERENCES DatosReqs(nIdRequerimiento), </v>
      </c>
    </row>
    <row r="91" spans="1:11" x14ac:dyDescent="0.2">
      <c r="A91" s="1" t="s">
        <v>29</v>
      </c>
      <c r="B91" s="1" t="s">
        <v>3</v>
      </c>
      <c r="C91" s="1">
        <v>0</v>
      </c>
      <c r="D91" s="1">
        <v>0</v>
      </c>
      <c r="G91" s="1" t="str">
        <f>_xlfn.CONCAT("REFERENCES ", $C$63, "(", $A$65, ")")</f>
        <v>REFERENCES DatosPaquete(nIdPaquete)</v>
      </c>
      <c r="I91" s="1" t="str">
        <f t="shared" si="7"/>
        <v/>
      </c>
      <c r="J91" s="1" t="str">
        <f t="shared" si="6"/>
        <v xml:space="preserve">	nIdPaquete INT NULL REFERENCES DatosPaquete(nIdPaquete), </v>
      </c>
      <c r="K91" s="1" t="str">
        <f t="shared" si="8"/>
        <v xml:space="preserve">	nIdPaquete INT NULL REFERENCES DatosPaquete(nIdPaquete), </v>
      </c>
    </row>
    <row r="92" spans="1:11" x14ac:dyDescent="0.2">
      <c r="A92" s="1" t="s">
        <v>22</v>
      </c>
      <c r="B92" s="1" t="s">
        <v>5</v>
      </c>
      <c r="C92" s="1">
        <v>350</v>
      </c>
      <c r="D92" s="1">
        <v>0</v>
      </c>
      <c r="I92" s="1" t="str">
        <f t="shared" si="7"/>
        <v/>
      </c>
      <c r="J92" s="1" t="str">
        <f t="shared" si="6"/>
        <v xml:space="preserve">	Observacion nVarChar(350) NULL)
GO</v>
      </c>
      <c r="K92" s="1" t="str">
        <f t="shared" si="8"/>
        <v xml:space="preserve">	Observacion nVarChar(350) NULL)
GO</v>
      </c>
    </row>
    <row r="93" spans="1:11" x14ac:dyDescent="0.2">
      <c r="I93" s="1">
        <f t="shared" si="7"/>
        <v>0</v>
      </c>
      <c r="J93" s="1" t="str">
        <f t="shared" si="6"/>
        <v/>
      </c>
      <c r="K93" s="1" t="str">
        <f t="shared" si="8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2D72-1FAE-4DEA-8254-172C45BBECDF}">
  <dimension ref="A1:W69"/>
  <sheetViews>
    <sheetView tabSelected="1" topLeftCell="K1" workbookViewId="0">
      <selection activeCell="U5" sqref="U5"/>
    </sheetView>
  </sheetViews>
  <sheetFormatPr baseColWidth="10" defaultRowHeight="11.25" x14ac:dyDescent="0.2"/>
  <cols>
    <col min="1" max="1" width="15.7109375" style="1" bestFit="1" customWidth="1"/>
    <col min="2" max="2" width="3.7109375" style="1" customWidth="1"/>
    <col min="3" max="3" width="6.85546875" style="1" bestFit="1" customWidth="1"/>
    <col min="4" max="4" width="9.5703125" style="1" bestFit="1" customWidth="1"/>
    <col min="5" max="5" width="5.140625" style="1" bestFit="1" customWidth="1"/>
    <col min="6" max="6" width="35.42578125" style="1" bestFit="1" customWidth="1"/>
    <col min="7" max="7" width="11" style="1" bestFit="1" customWidth="1"/>
    <col min="8" max="8" width="11.7109375" style="1" customWidth="1"/>
    <col min="9" max="9" width="14.42578125" style="1" bestFit="1" customWidth="1"/>
    <col min="10" max="10" width="8.140625" style="1" bestFit="1" customWidth="1"/>
    <col min="11" max="11" width="8.5703125" style="1" bestFit="1" customWidth="1"/>
    <col min="12" max="12" width="7.7109375" style="1" bestFit="1" customWidth="1"/>
    <col min="13" max="13" width="8.7109375" style="1" bestFit="1" customWidth="1"/>
    <col min="14" max="14" width="5.140625" style="1" bestFit="1" customWidth="1"/>
    <col min="15" max="15" width="4.140625" style="1" bestFit="1" customWidth="1"/>
    <col min="16" max="16" width="5.5703125" style="1" bestFit="1" customWidth="1"/>
    <col min="17" max="16384" width="11.42578125" style="1"/>
  </cols>
  <sheetData>
    <row r="1" spans="1:23" x14ac:dyDescent="0.2">
      <c r="A1" s="1" t="s">
        <v>17</v>
      </c>
      <c r="C1" s="1" t="s">
        <v>16</v>
      </c>
      <c r="D1" s="1" t="s">
        <v>44</v>
      </c>
      <c r="E1" s="1" t="s">
        <v>45</v>
      </c>
      <c r="F1" s="1" t="s">
        <v>19</v>
      </c>
      <c r="G1" s="1" t="s">
        <v>120</v>
      </c>
      <c r="I1" s="1" t="s">
        <v>138</v>
      </c>
      <c r="J1" s="1" t="s">
        <v>139</v>
      </c>
      <c r="K1" s="1" t="s">
        <v>140</v>
      </c>
      <c r="L1" s="1" t="s">
        <v>141</v>
      </c>
      <c r="M1" s="1" t="s">
        <v>142</v>
      </c>
      <c r="N1" s="1" t="s">
        <v>45</v>
      </c>
      <c r="O1" s="1" t="s">
        <v>143</v>
      </c>
      <c r="P1" s="1" t="s">
        <v>46</v>
      </c>
      <c r="R1" s="2" t="s">
        <v>137</v>
      </c>
      <c r="S1" s="1" t="s">
        <v>173</v>
      </c>
      <c r="U1" s="2" t="s">
        <v>173</v>
      </c>
      <c r="V1" s="1" t="s">
        <v>118</v>
      </c>
    </row>
    <row r="2" spans="1:23" x14ac:dyDescent="0.2">
      <c r="A2" s="1" t="s">
        <v>26</v>
      </c>
      <c r="B2" s="1" t="str">
        <f>_xlfn.CONCAT("INSERT INTO ", Hoja2!$C$1, " (", $A$1, ", Estado) VALUES('", A2, "', 1)")</f>
        <v>INSERT INTO Tablas (Tabla, Estado) VALUES('Tipos Requerimientos', 1)</v>
      </c>
      <c r="C2" s="1">
        <v>1</v>
      </c>
      <c r="D2" s="1" t="s">
        <v>0</v>
      </c>
      <c r="E2" s="1">
        <v>0</v>
      </c>
      <c r="F2" s="1" t="s">
        <v>0</v>
      </c>
      <c r="H2" s="1" t="str">
        <f>_xlfn.CONCAT("INSERT INTO ",Hoja2!$C$8, " (", $C$1, ", ", $D$1, ", ", $E$1, ", ", $F$1, ", ", $G$1, ", Estado) VALUES(", C2, ", '", D2, "', ", E2, ", '", F2, "', '", G2, "', 1)")</f>
        <v>INSERT INTO TablasDetalles (nIdTabla, Acronimo, Orden, TablaDetalle, Observaciones, Estado) VALUES(1, 'RMA', 0, 'RMA', '', 1)</v>
      </c>
      <c r="I2" s="1" t="s">
        <v>144</v>
      </c>
      <c r="J2" s="1" t="s">
        <v>145</v>
      </c>
      <c r="K2" s="1" t="s">
        <v>146</v>
      </c>
      <c r="L2" s="1" t="s">
        <v>165</v>
      </c>
      <c r="M2" s="1" t="s">
        <v>176</v>
      </c>
      <c r="N2" s="1">
        <v>3</v>
      </c>
      <c r="O2" s="1">
        <v>0</v>
      </c>
      <c r="P2" s="1">
        <v>1</v>
      </c>
      <c r="Q2" s="1" t="str">
        <f>_xlfn.CONCAT("INSERT INTO ",Hoja2!$C$19, " (",$I$1, ", ", $J$1, ", ", $K$1, ", ", $L$1, ", ", $M$1, ", ", $N$1, ", ", $O$1, ", ", $P$1, ") VALUES('", I2, "', '", J2, "', ", K2, ", '", L2, "', '", M2, "', ", N2, ", ", O2, ", ", P2, ")")</f>
        <v>INSERT INTO Empleados (sNombre, sApellido1, sApellido2, sUsuario, sContra, Orden, Root, Estado) VALUES('ISAAC', 'DIAS', VARGAS, 'idias', 'oEFPCa1Z1k+qV2t65a98yA==', 3, 0, 1)</v>
      </c>
      <c r="R2" s="1">
        <v>1</v>
      </c>
      <c r="S2" s="1">
        <v>8</v>
      </c>
      <c r="T2" s="1" t="str">
        <f>_xlfn.CONCAT("INSERT INTO ", Hoja2!$C$33, " (", $R$1, ", ", $S$1, ") VALUES(", R2, ", ", S2, ")")</f>
        <v>INSERT INTO EmpleadoArea (nIdEmpleado, nIdArea) VALUES(1, 8)</v>
      </c>
      <c r="U2" s="1">
        <v>8</v>
      </c>
      <c r="V2" s="1">
        <v>59</v>
      </c>
      <c r="W2" s="1" t="str">
        <f>_xlfn.CONCAT("INSERT INTO ", Hoja2!$C$39, " (", $U$1, ", ", $V$1, ") VALUES(", U2, ", ", V2, ")")</f>
        <v>INSERT INTO AreaAplicativo (nIdArea, nIdAplicativo) VALUES(8, 59)</v>
      </c>
    </row>
    <row r="3" spans="1:23" x14ac:dyDescent="0.2">
      <c r="A3" s="1" t="s">
        <v>35</v>
      </c>
      <c r="B3" s="1" t="str">
        <f>_xlfn.CONCAT("INSERT INTO ", Hoja2!$C$1, " (", $A$1, ", Estado) VALUES('", A3, "', 1)")</f>
        <v>INSERT INTO Tablas (Tabla, Estado) VALUES('Estados RMA', 1)</v>
      </c>
      <c r="C3" s="1">
        <v>1</v>
      </c>
      <c r="D3" s="1" t="s">
        <v>27</v>
      </c>
      <c r="E3" s="1">
        <v>0</v>
      </c>
      <c r="F3" s="1" t="s">
        <v>27</v>
      </c>
      <c r="H3" s="1" t="str">
        <f>_xlfn.CONCAT("INSERT INTO ",Hoja2!$C$8, " (", $C$1, ", ", $D$1, ", ", $E$1, ", ", $F$1, ", ", $G$1, ", Estado) VALUES(", C3, ", '", D3, "', ", E3, ", '", F3, "', '", G3, "', 1)")</f>
        <v>INSERT INTO TablasDetalles (nIdTabla, Acronimo, Orden, TablaDetalle, Observaciones, Estado) VALUES(1, 'POL', 0, 'POL', '', 1)</v>
      </c>
      <c r="I3" s="1" t="s">
        <v>147</v>
      </c>
      <c r="J3" s="1" t="s">
        <v>148</v>
      </c>
      <c r="K3" s="1" t="s">
        <v>149</v>
      </c>
      <c r="L3" s="1" t="s">
        <v>164</v>
      </c>
      <c r="M3" s="1" t="s">
        <v>176</v>
      </c>
      <c r="N3" s="1">
        <v>4</v>
      </c>
      <c r="O3" s="1">
        <v>0</v>
      </c>
      <c r="P3" s="1">
        <v>1</v>
      </c>
      <c r="Q3" s="1" t="str">
        <f>_xlfn.CONCAT("INSERT INTO ",Hoja2!$C$19, " (",$I$1, ", ", $J$1, ", ", $K$1, ", ", $L$1, ", ", $M$1, ", ", $N$1, ", ", $O$1, ", ", $P$1, ") VALUES('", I3, "', '", J3, "', ", K3, ", '", L3, "', '", M3, "', ", N3, ", ", O3, ", ", P3, ")")</f>
        <v>INSERT INTO Empleados (sNombre, sApellido1, sApellido2, sUsuario, sContra, Orden, Root, Estado) VALUES('JOSE ANTONIO', 'MENDOSA', SALASAR, 'jmendosa', 'oEFPCa1Z1k+qV2t65a98yA==', 4, 0, 1)</v>
      </c>
      <c r="R3" s="1">
        <v>2</v>
      </c>
      <c r="S3" s="1">
        <v>8</v>
      </c>
      <c r="T3" s="1" t="str">
        <f>_xlfn.CONCAT("INSERT INTO ", Hoja2!$C$33, " (", $R$1, ", ", $S$1, ") VALUES(", R3, ", ", S3, ")")</f>
        <v>INSERT INTO EmpleadoArea (nIdEmpleado, nIdArea) VALUES(2, 8)</v>
      </c>
      <c r="U3" s="1">
        <v>8</v>
      </c>
      <c r="V3" s="1">
        <v>60</v>
      </c>
      <c r="W3" s="1" t="str">
        <f>_xlfn.CONCAT("INSERT INTO ", Hoja2!$C$39, " (", $U$1, ", ", $V$1, ") VALUES(", U3, ", ", V3, ")")</f>
        <v>INSERT INTO AreaAplicativo (nIdArea, nIdAplicativo) VALUES(8, 60)</v>
      </c>
    </row>
    <row r="4" spans="1:23" x14ac:dyDescent="0.2">
      <c r="A4" s="1" t="s">
        <v>167</v>
      </c>
      <c r="B4" s="1" t="str">
        <f>_xlfn.CONCAT("INSERT INTO ", Hoja2!$C$1, " (", $A$1, ", Estado) VALUES('", A4, "', 1)")</f>
        <v>INSERT INTO Tablas (Tabla, Estado) VALUES('Area', 1)</v>
      </c>
      <c r="C4" s="1">
        <v>2</v>
      </c>
      <c r="D4" s="1" t="s">
        <v>121</v>
      </c>
      <c r="E4" s="1">
        <v>0</v>
      </c>
      <c r="F4" s="1" t="s">
        <v>36</v>
      </c>
      <c r="H4" s="1" t="str">
        <f>_xlfn.CONCAT("INSERT INTO ",Hoja2!$C$8, " (", $C$1, ", ", $D$1, ", ", $E$1, ", ", $F$1, ", ", $G$1, ", Estado) VALUES(", C4, ", '", D4, "', ", E4, ", '", F4, "', '", G4, "', 1)")</f>
        <v>INSERT INTO TablasDetalles (nIdTabla, Acronimo, Orden, TablaDetalle, Observaciones, Estado) VALUES(2, 'Reg', 0, 'Registrado', '', 1)</v>
      </c>
      <c r="I4" s="1" t="s">
        <v>150</v>
      </c>
      <c r="J4" s="1" t="s">
        <v>166</v>
      </c>
      <c r="K4" s="1" t="s">
        <v>151</v>
      </c>
      <c r="L4" s="1" t="s">
        <v>163</v>
      </c>
      <c r="M4" s="1" t="s">
        <v>176</v>
      </c>
      <c r="N4" s="1">
        <v>1</v>
      </c>
      <c r="O4" s="1">
        <v>1</v>
      </c>
      <c r="P4" s="1">
        <v>1</v>
      </c>
      <c r="Q4" s="1" t="str">
        <f>_xlfn.CONCAT("INSERT INTO ",Hoja2!$C$19, " (",$I$1, ", ", $J$1, ", ", $K$1, ", ", $L$1, ", ", $M$1, ", ", $N$1, ", ", $O$1, ", ", $P$1, ") VALUES('", I4, "', '", J4, "', ", K4, ", '", L4, "', '", M4, "', ", N4, ", ", O4, ", ", P4, ")")</f>
        <v>INSERT INTO Empleados (sNombre, sApellido1, sApellido2, sUsuario, sContra, Orden, Root, Estado) VALUES('ARTURO EFRAIN', 'MINGUES', ALCANTARA, 'amingues', 'oEFPCa1Z1k+qV2t65a98yA==', 1, 1, 1)</v>
      </c>
      <c r="R4" s="1">
        <v>3</v>
      </c>
      <c r="S4" s="1">
        <v>8</v>
      </c>
      <c r="T4" s="1" t="str">
        <f>_xlfn.CONCAT("INSERT INTO ", Hoja2!$C$33, " (", $R$1, ", ", $S$1, ") VALUES(", R4, ", ", S4, ")")</f>
        <v>INSERT INTO EmpleadoArea (nIdEmpleado, nIdArea) VALUES(3, 8)</v>
      </c>
      <c r="U4" s="1">
        <v>8</v>
      </c>
      <c r="V4" s="1">
        <v>61</v>
      </c>
      <c r="W4" s="1" t="str">
        <f>_xlfn.CONCAT("INSERT INTO ", Hoja2!$C$39, " (", $U$1, ", ", $V$1, ") VALUES(", U4, ", ", V4, ")")</f>
        <v>INSERT INTO AreaAplicativo (nIdArea, nIdAplicativo) VALUES(8, 61)</v>
      </c>
    </row>
    <row r="5" spans="1:23" x14ac:dyDescent="0.2">
      <c r="A5" s="1" t="s">
        <v>59</v>
      </c>
      <c r="B5" s="1" t="str">
        <f>_xlfn.CONCAT("INSERT INTO ", Hoja2!$C$1, " (", $A$1, ", Estado) VALUES('", A5, "', 1)")</f>
        <v>INSERT INTO Tablas (Tabla, Estado) VALUES('Estados RDL', 1)</v>
      </c>
      <c r="C5" s="1">
        <v>2</v>
      </c>
      <c r="D5" s="1" t="s">
        <v>122</v>
      </c>
      <c r="E5" s="1">
        <v>0</v>
      </c>
      <c r="F5" s="1" t="s">
        <v>37</v>
      </c>
      <c r="H5" s="1" t="str">
        <f>_xlfn.CONCAT("INSERT INTO ",Hoja2!$C$8, " (", $C$1, ", ", $D$1, ", ", $E$1, ", ", $F$1, ", ", $G$1, ", Estado) VALUES(", C5, ", '", D5, "', ", E5, ", '", F5, "', '", G5, "', 1)")</f>
        <v>INSERT INTO TablasDetalles (nIdTabla, Acronimo, Orden, TablaDetalle, Observaciones, Estado) VALUES(2, 'Cur', 0, 'Curso', '', 1)</v>
      </c>
      <c r="I5" s="1" t="s">
        <v>152</v>
      </c>
      <c r="J5" s="1" t="s">
        <v>153</v>
      </c>
      <c r="K5" s="1" t="s">
        <v>154</v>
      </c>
      <c r="L5" s="1" t="s">
        <v>162</v>
      </c>
      <c r="M5" s="1" t="s">
        <v>176</v>
      </c>
      <c r="N5" s="1">
        <v>2</v>
      </c>
      <c r="O5" s="1">
        <v>1</v>
      </c>
      <c r="P5" s="1">
        <v>1</v>
      </c>
      <c r="Q5" s="1" t="str">
        <f>_xlfn.CONCAT("INSERT INTO ",Hoja2!$C$19, " (",$I$1, ", ", $J$1, ", ", $K$1, ", ", $L$1, ", ", $M$1, ", ", $N$1, ", ", $O$1, ", ", $P$1, ") VALUES('", I5, "', '", J5, "', ", K5, ", '", L5, "', '", M5, "', ", N5, ", ", O5, ", ", P5, ")")</f>
        <v>INSERT INTO Empleados (sNombre, sApellido1, sApellido2, sUsuario, sContra, Orden, Root, Estado) VALUES('MANUEL FRANCISCO ', 'MUÑOS', CALVO, 'mmuños', 'oEFPCa1Z1k+qV2t65a98yA==', 2, 1, 1)</v>
      </c>
      <c r="R5" s="1">
        <v>4</v>
      </c>
      <c r="S5" s="1">
        <v>8</v>
      </c>
      <c r="T5" s="1" t="str">
        <f>_xlfn.CONCAT("INSERT INTO ", Hoja2!$C$33, " (", $R$1, ", ", $S$1, ") VALUES(", R5, ", ", S5, ")")</f>
        <v>INSERT INTO EmpleadoArea (nIdEmpleado, nIdArea) VALUES(4, 8)</v>
      </c>
      <c r="U5" s="1">
        <v>8</v>
      </c>
      <c r="V5" s="1">
        <v>62</v>
      </c>
      <c r="W5" s="1" t="str">
        <f>_xlfn.CONCAT("INSERT INTO ", Hoja2!$C$39, " (", $U$1, ", ", $V$1, ") VALUES(", U5, ", ", V5, ")")</f>
        <v>INSERT INTO AreaAplicativo (nIdArea, nIdAplicativo) VALUES(8, 62)</v>
      </c>
    </row>
    <row r="6" spans="1:23" x14ac:dyDescent="0.2">
      <c r="A6" s="1" t="s">
        <v>58</v>
      </c>
      <c r="B6" s="1" t="str">
        <f>_xlfn.CONCAT("INSERT INTO ", Hoja2!$C$1, " (", $A$1, ", Estado) VALUES('", A6, "', 1)")</f>
        <v>INSERT INTO Tablas (Tabla, Estado) VALUES('ResponsableRDL', 1)</v>
      </c>
      <c r="C6" s="1">
        <v>2</v>
      </c>
      <c r="D6" s="1" t="s">
        <v>123</v>
      </c>
      <c r="E6" s="1">
        <v>0</v>
      </c>
      <c r="F6" s="1" t="s">
        <v>30</v>
      </c>
      <c r="H6" s="1" t="str">
        <f>_xlfn.CONCAT("INSERT INTO ",Hoja2!$C$8, " (", $C$1, ", ", $D$1, ", ", $E$1, ", ", $F$1, ", ", $G$1, ", Estado) VALUES(", C6, ", '", D6, "', ", E6, ", '", F6, "', '", G6, "', 1)")</f>
        <v>INSERT INTO TablasDetalles (nIdTabla, Acronimo, Orden, TablaDetalle, Observaciones, Estado) VALUES(2, 'Paq', 0, 'Paquete', '', 1)</v>
      </c>
      <c r="I6" s="1" t="s">
        <v>155</v>
      </c>
      <c r="J6" s="1" t="s">
        <v>156</v>
      </c>
      <c r="K6" s="1" t="s">
        <v>157</v>
      </c>
      <c r="L6" s="1" t="s">
        <v>160</v>
      </c>
      <c r="M6" s="1" t="s">
        <v>176</v>
      </c>
      <c r="N6" s="1">
        <v>6</v>
      </c>
      <c r="O6" s="1">
        <v>1</v>
      </c>
      <c r="P6" s="1">
        <v>1</v>
      </c>
      <c r="Q6" s="1" t="str">
        <f>_xlfn.CONCAT("INSERT INTO ",Hoja2!$C$19, " (",$I$1, ", ", $J$1, ", ", $K$1, ", ", $L$1, ", ", $M$1, ", ", $N$1, ", ", $O$1, ", ", $P$1, ") VALUES('", I6, "', '", J6, "', ", K6, ", '", L6, "', '", M6, "', ", N6, ", ", O6, ", ", P6, ")")</f>
        <v>INSERT INTO Empleados (sNombre, sApellido1, sApellido2, sUsuario, sContra, Orden, Root, Estado) VALUES('ANGEL', 'RAMIREZ', MANCERA, 'aramirez', 'oEFPCa1Z1k+qV2t65a98yA==', 6, 1, 1)</v>
      </c>
      <c r="R6" s="1">
        <v>5</v>
      </c>
      <c r="S6" s="1">
        <v>8</v>
      </c>
      <c r="T6" s="1" t="str">
        <f>_xlfn.CONCAT("INSERT INTO ", Hoja2!$C$33, " (", $R$1, ", ", $S$1, ") VALUES(", R6, ", ", S6, ")")</f>
        <v>INSERT INTO EmpleadoArea (nIdEmpleado, nIdArea) VALUES(5, 8)</v>
      </c>
      <c r="U6" s="1">
        <v>8</v>
      </c>
      <c r="V6" s="1">
        <v>63</v>
      </c>
      <c r="W6" s="1" t="str">
        <f>_xlfn.CONCAT("INSERT INTO ", Hoja2!$C$39, " (", $U$1, ", ", $V$1, ") VALUES(", U6, ", ", V6, ")")</f>
        <v>INSERT INTO AreaAplicativo (nIdArea, nIdAplicativo) VALUES(8, 63)</v>
      </c>
    </row>
    <row r="7" spans="1:23" x14ac:dyDescent="0.2">
      <c r="A7" s="1" t="s">
        <v>115</v>
      </c>
      <c r="B7" s="1" t="str">
        <f>_xlfn.CONCAT("INSERT INTO ", Hoja2!$C$1, " (", $A$1, ", Estado) VALUES('", A7, "', 1)")</f>
        <v>INSERT INTO Tablas (Tabla, Estado) VALUES('Aplicativos', 1)</v>
      </c>
      <c r="C7" s="1">
        <v>2</v>
      </c>
      <c r="D7" s="1" t="s">
        <v>124</v>
      </c>
      <c r="E7" s="1">
        <v>0</v>
      </c>
      <c r="F7" s="1" t="s">
        <v>38</v>
      </c>
      <c r="H7" s="1" t="str">
        <f>_xlfn.CONCAT("INSERT INTO ",Hoja2!$C$8, " (", $C$1, ", ", $D$1, ", ", $E$1, ", ", $F$1, ", ", $G$1, ", Estado) VALUES(", C7, ", '", D7, "', ", E7, ", '", F7, "', '", G7, "', 1)")</f>
        <v>INSERT INTO TablasDetalles (nIdTabla, Acronimo, Orden, TablaDetalle, Observaciones, Estado) VALUES(2, 'Rech', 0, 'Rechazado', '', 1)</v>
      </c>
      <c r="I7" s="1" t="s">
        <v>158</v>
      </c>
      <c r="J7" s="1" t="s">
        <v>159</v>
      </c>
      <c r="K7" s="1" t="s">
        <v>159</v>
      </c>
      <c r="L7" s="1" t="s">
        <v>161</v>
      </c>
      <c r="M7" s="1" t="s">
        <v>176</v>
      </c>
      <c r="N7" s="1">
        <v>5</v>
      </c>
      <c r="O7" s="1">
        <v>0</v>
      </c>
      <c r="P7" s="1">
        <v>1</v>
      </c>
      <c r="Q7" s="1" t="str">
        <f>_xlfn.CONCAT("INSERT INTO ",Hoja2!$C$19, " (",$I$1, ", ", $J$1, ", ", $K$1, ", ", $L$1, ", ", $M$1, ", ", $N$1, ", ", $O$1, ", ", $P$1, ") VALUES('", I7, "', '", J7, "', ", K7, ", '", L7, "', '", M7, "', ", N7, ", ", O7, ", ", P7, ")")</f>
        <v>INSERT INTO Empleados (sNombre, sApellido1, sApellido2, sUsuario, sContra, Orden, Root, Estado) VALUES('JACOB ADIEL', 'GARCIA', GARCIA, 'jgarcia', 'oEFPCa1Z1k+qV2t65a98yA==', 5, 0, 1)</v>
      </c>
      <c r="R7" s="1">
        <v>6</v>
      </c>
      <c r="S7" s="1">
        <v>8</v>
      </c>
      <c r="T7" s="1" t="str">
        <f>_xlfn.CONCAT("INSERT INTO ", Hoja2!$C$33, " (", $R$1, ", ", $S$1, ") VALUES(", R7, ", ", S7, ")")</f>
        <v>INSERT INTO EmpleadoArea (nIdEmpleado, nIdArea) VALUES(6, 8)</v>
      </c>
    </row>
    <row r="8" spans="1:23" x14ac:dyDescent="0.2">
      <c r="A8" s="1" t="s">
        <v>31</v>
      </c>
      <c r="B8" s="1" t="str">
        <f>_xlfn.CONCAT("INSERT INTO ", Hoja2!$C$1, " (", $A$1, ", Estado) VALUES('", A8, "', 1)")</f>
        <v>INSERT INTO Tablas (Tabla, Estado) VALUES('Repositorio', 1)</v>
      </c>
      <c r="C8" s="1">
        <v>2</v>
      </c>
      <c r="D8" s="1" t="s">
        <v>125</v>
      </c>
      <c r="E8" s="1">
        <v>0</v>
      </c>
      <c r="F8" s="1" t="s">
        <v>60</v>
      </c>
      <c r="H8" s="1" t="str">
        <f>_xlfn.CONCAT("INSERT INTO ",Hoja2!$C$8, " (", $C$1, ", ", $D$1, ", ", $E$1, ", ", $F$1, ", ", $G$1, ", Estado) VALUES(", C8, ", '", D8, "', ", E8, ", '", F8, "', '", G8, "', 1)")</f>
        <v>INSERT INTO TablasDetalles (nIdTabla, Acronimo, Orden, TablaDetalle, Observaciones, Estado) VALUES(2, 'CanInt', 0, 'Cancelado', '', 1)</v>
      </c>
    </row>
    <row r="9" spans="1:23" x14ac:dyDescent="0.2">
      <c r="C9" s="1">
        <v>3</v>
      </c>
      <c r="E9" s="1">
        <v>0</v>
      </c>
      <c r="F9" s="1" t="s">
        <v>114</v>
      </c>
      <c r="G9" s="1" t="s">
        <v>114</v>
      </c>
      <c r="H9" s="1" t="str">
        <f>_xlfn.CONCAT("INSERT INTO ",Hoja2!$C$8, " (", $C$1, ", ", $D$1, ", ", $E$1, ", ", $F$1, ", ", $G$1, ", Estado) VALUES(", C9, ", '", D9, "', ", E9, ", '", F9, "', '", G9, "', 1)")</f>
        <v>INSERT INTO TablasDetalles (nIdTabla, Acronimo, Orden, TablaDetalle, Observaciones, Estado) VALUES(3, '', 0, 'APE4', 'APE4', 1)</v>
      </c>
    </row>
    <row r="10" spans="1:23" x14ac:dyDescent="0.2">
      <c r="C10" s="1">
        <v>3</v>
      </c>
      <c r="E10" s="1">
        <v>0</v>
      </c>
      <c r="F10" s="1" t="s">
        <v>168</v>
      </c>
      <c r="G10" s="1" t="s">
        <v>114</v>
      </c>
      <c r="H10" s="1" t="str">
        <f>_xlfn.CONCAT("INSERT INTO ",Hoja2!$C$8, " (", $C$1, ", ", $D$1, ", ", $E$1, ", ", $F$1, ", ", $G$1, ", Estado) VALUES(", C10, ", '", D10, "', ", E10, ", '", F10, "', '", G10, "', 1)")</f>
        <v>INSERT INTO TablasDetalles (nIdTabla, Acronimo, Orden, TablaDetalle, Observaciones, Estado) VALUES(3, '', 0, 'APE1', 'APE4', 1)</v>
      </c>
    </row>
    <row r="11" spans="1:23" x14ac:dyDescent="0.2">
      <c r="C11" s="1">
        <v>3</v>
      </c>
      <c r="E11" s="1">
        <v>0</v>
      </c>
      <c r="F11" s="1" t="s">
        <v>169</v>
      </c>
      <c r="G11" s="1" t="s">
        <v>114</v>
      </c>
      <c r="H11" s="1" t="str">
        <f>_xlfn.CONCAT("INSERT INTO ",Hoja2!$C$8, " (", $C$1, ", ", $D$1, ", ", $E$1, ", ", $F$1, ", ", $G$1, ", Estado) VALUES(", C11, ", '", D11, "', ", E11, ", '", F11, "', '", G11, "', 1)")</f>
        <v>INSERT INTO TablasDetalles (nIdTabla, Acronimo, Orden, TablaDetalle, Observaciones, Estado) VALUES(3, '', 0, 'APE2', 'APE4', 1)</v>
      </c>
    </row>
    <row r="12" spans="1:23" x14ac:dyDescent="0.2">
      <c r="C12" s="1">
        <v>3</v>
      </c>
      <c r="E12" s="1">
        <v>0</v>
      </c>
      <c r="F12" s="1" t="s">
        <v>170</v>
      </c>
      <c r="G12" s="1" t="s">
        <v>114</v>
      </c>
      <c r="H12" s="1" t="str">
        <f>_xlfn.CONCAT("INSERT INTO ",Hoja2!$C$8, " (", $C$1, ", ", $D$1, ", ", $E$1, ", ", $F$1, ", ", $G$1, ", Estado) VALUES(", C12, ", '", D12, "', ", E12, ", '", F12, "', '", G12, "', 1)")</f>
        <v>INSERT INTO TablasDetalles (nIdTabla, Acronimo, Orden, TablaDetalle, Observaciones, Estado) VALUES(3, '', 0, 'Azure', 'APE4', 1)</v>
      </c>
    </row>
    <row r="13" spans="1:23" x14ac:dyDescent="0.2">
      <c r="C13" s="1">
        <v>4</v>
      </c>
      <c r="E13" s="1">
        <v>16</v>
      </c>
      <c r="F13" s="1" t="s">
        <v>67</v>
      </c>
      <c r="G13" s="1" t="s">
        <v>61</v>
      </c>
      <c r="H13" s="1" t="str">
        <f>_xlfn.CONCAT("INSERT INTO ",Hoja2!$C$8, " (", $C$1, ", ", $D$1, ", ", $E$1, ", ", $F$1, ", ", $G$1, ", Estado) VALUES(", C13, ", '", D13, "', ", E13, ", '", F13, "', '", G13, "', 1)")</f>
        <v>INSERT INTO TablasDetalles (nIdTabla, Acronimo, Orden, TablaDetalle, Observaciones, Estado) VALUES(4, '', 16, 'Registro RDL', 'Softtek', 1)</v>
      </c>
    </row>
    <row r="14" spans="1:23" x14ac:dyDescent="0.2">
      <c r="C14" s="1">
        <v>4</v>
      </c>
      <c r="E14" s="1">
        <v>17</v>
      </c>
      <c r="F14" s="1" t="s">
        <v>68</v>
      </c>
      <c r="G14" s="1" t="s">
        <v>62</v>
      </c>
      <c r="H14" s="1" t="str">
        <f>_xlfn.CONCAT("INSERT INTO ",Hoja2!$C$8, " (", $C$1, ", ", $D$1, ", ", $E$1, ", ", $F$1, ", ", $G$1, ", Estado) VALUES(", C14, ", '", D14, "', ", E14, ", '", F14, "', '", G14, "', 1)")</f>
        <v>INSERT INTO TablasDetalles (nIdTabla, Acronimo, Orden, TablaDetalle, Observaciones, Estado) VALUES(4, '', 17, 'Verificacion Desarrollo', 'RAPE', 1)</v>
      </c>
    </row>
    <row r="15" spans="1:23" x14ac:dyDescent="0.2">
      <c r="C15" s="1">
        <v>4</v>
      </c>
      <c r="E15" s="1">
        <v>18</v>
      </c>
      <c r="F15" s="1" t="s">
        <v>69</v>
      </c>
      <c r="G15" s="1" t="s">
        <v>63</v>
      </c>
      <c r="H15" s="1" t="str">
        <f>_xlfn.CONCAT("INSERT INTO ",Hoja2!$C$8, " (", $C$1, ", ", $D$1, ", ", $E$1, ", ", $F$1, ", ", $G$1, ", Estado) VALUES(", C15, ", '", D15, "', ", E15, ", '", F15, "', '", G15, "', 1)")</f>
        <v>INSERT INTO TablasDetalles (nIdTabla, Acronimo, Orden, TablaDetalle, Observaciones, Estado) VALUES(4, '', 18, 'Recepción Versiones', 'AVL', 1)</v>
      </c>
    </row>
    <row r="16" spans="1:23" x14ac:dyDescent="0.2">
      <c r="C16" s="1">
        <v>4</v>
      </c>
      <c r="E16" s="1">
        <v>19</v>
      </c>
      <c r="F16" s="1" t="s">
        <v>70</v>
      </c>
      <c r="G16" s="1" t="s">
        <v>62</v>
      </c>
      <c r="H16" s="1" t="str">
        <f>_xlfn.CONCAT("INSERT INTO ",Hoja2!$C$8, " (", $C$1, ", ", $D$1, ", ", $E$1, ", ", $F$1, ", ", $G$1, ", Estado) VALUES(", C16, ", '", D16, "', ", E16, ", '", F16, "', '", G16, "', 1)")</f>
        <v>INSERT INTO TablasDetalles (nIdTabla, Acronimo, Orden, TablaDetalle, Observaciones, Estado) VALUES(4, '', 19, 'Verificación Desarrollo (Corrección)', 'RAPE', 1)</v>
      </c>
    </row>
    <row r="17" spans="3:8" x14ac:dyDescent="0.2">
      <c r="C17" s="1">
        <v>4</v>
      </c>
      <c r="E17" s="1">
        <v>21</v>
      </c>
      <c r="F17" s="1" t="s">
        <v>71</v>
      </c>
      <c r="G17" s="1" t="s">
        <v>62</v>
      </c>
      <c r="H17" s="1" t="str">
        <f>_xlfn.CONCAT("INSERT INTO ",Hoja2!$C$8, " (", $C$1, ", ", $D$1, ", ", $E$1, ", ", $F$1, ", ", $G$1, ", Estado) VALUES(", C17, ", '", D17, "', ", E17, ", '", F17, "', '", G17, "', 1)")</f>
        <v>INSERT INTO TablasDetalles (nIdTabla, Acronimo, Orden, TablaDetalle, Observaciones, Estado) VALUES(4, '', 21, 'Rechazo a Rape', 'RAPE', 1)</v>
      </c>
    </row>
    <row r="18" spans="3:8" x14ac:dyDescent="0.2">
      <c r="C18" s="1">
        <v>4</v>
      </c>
      <c r="E18" s="1">
        <v>23</v>
      </c>
      <c r="F18" s="1" t="s">
        <v>72</v>
      </c>
      <c r="G18" s="1" t="s">
        <v>61</v>
      </c>
      <c r="H18" s="1" t="str">
        <f>_xlfn.CONCAT("INSERT INTO ",Hoja2!$C$8, " (", $C$1, ", ", $D$1, ", ", $E$1, ", ", $F$1, ", ", $G$1, ", Estado) VALUES(", C18, ", '", D18, "', ", E18, ", '", F18, "', '", G18, "', 1)")</f>
        <v>INSERT INTO TablasDetalles (nIdTabla, Acronimo, Orden, TablaDetalle, Observaciones, Estado) VALUES(4, '', 23, 'Cerrado (Corrección Desarrollo AD)', 'Softtek', 1)</v>
      </c>
    </row>
    <row r="19" spans="3:8" x14ac:dyDescent="0.2">
      <c r="C19" s="1">
        <v>4</v>
      </c>
      <c r="E19" s="1">
        <v>31</v>
      </c>
      <c r="F19" s="1" t="s">
        <v>73</v>
      </c>
      <c r="G19" s="1" t="s">
        <v>64</v>
      </c>
      <c r="H19" s="1" t="str">
        <f>_xlfn.CONCAT("INSERT INTO ",Hoja2!$C$8, " (", $C$1, ", ", $D$1, ", ", $E$1, ", ", $F$1, ", ", $G$1, ", Estado) VALUES(", C19, ", '", D19, "', ", E19, ", '", F19, "', '", G19, "', 1)")</f>
        <v>INSERT INTO TablasDetalles (nIdTabla, Acronimo, Orden, TablaDetalle, Observaciones, Estado) VALUES(4, '', 31, 'Pruebas Concluidas (AVL) - Avance Liberación ', 'Operaciones', 1)</v>
      </c>
    </row>
    <row r="20" spans="3:8" x14ac:dyDescent="0.2">
      <c r="C20" s="1">
        <v>4</v>
      </c>
      <c r="E20" s="1">
        <v>38</v>
      </c>
      <c r="F20" s="1" t="s">
        <v>74</v>
      </c>
      <c r="G20" s="1" t="s">
        <v>61</v>
      </c>
      <c r="H20" s="1" t="str">
        <f>_xlfn.CONCAT("INSERT INTO ",Hoja2!$C$8, " (", $C$1, ", ", $D$1, ", ", $E$1, ", ", $F$1, ", ", $G$1, ", Estado) VALUES(", C20, ", '", D20, "', ", E20, ", '", F20, "', '", G20, "', 1)")</f>
        <v>INSERT INTO TablasDetalles (nIdTabla, Acronimo, Orden, TablaDetalle, Observaciones, Estado) VALUES(4, '', 38, 'Cerrado Liberación Normal (Instalacion Concluida)', 'Softtek', 1)</v>
      </c>
    </row>
    <row r="21" spans="3:8" x14ac:dyDescent="0.2">
      <c r="C21" s="1">
        <v>4</v>
      </c>
      <c r="E21" s="1">
        <v>49</v>
      </c>
      <c r="F21" s="1" t="s">
        <v>75</v>
      </c>
      <c r="G21" s="1" t="s">
        <v>62</v>
      </c>
      <c r="H21" s="1" t="str">
        <f>_xlfn.CONCAT("INSERT INTO ",Hoja2!$C$8, " (", $C$1, ", ", $D$1, ", ", $E$1, ", ", $F$1, ", ", $G$1, ", Estado) VALUES(", C21, ", '", D21, "', ", E21, ", '", F21, "', '", G21, "', 1)")</f>
        <v>INSERT INTO TablasDetalles (nIdTabla, Acronimo, Orden, TablaDetalle, Observaciones, Estado) VALUES(4, '', 49, 'Cerrado (Cancelado)', 'RAPE', 1)</v>
      </c>
    </row>
    <row r="22" spans="3:8" x14ac:dyDescent="0.2">
      <c r="C22" s="1">
        <v>4</v>
      </c>
      <c r="E22" s="1">
        <v>55</v>
      </c>
      <c r="F22" s="1" t="s">
        <v>76</v>
      </c>
      <c r="G22" s="1" t="s">
        <v>63</v>
      </c>
      <c r="H22" s="1" t="str">
        <f>_xlfn.CONCAT("INSERT INTO ",Hoja2!$C$8, " (", $C$1, ", ", $D$1, ", ", $E$1, ", ", $F$1, ", ", $G$1, ", Estado) VALUES(", C22, ", '", D22, "', ", E22, ", '", F22, "', '", G22, "', 1)")</f>
        <v>INSERT INTO TablasDetalles (nIdTabla, Acronimo, Orden, TablaDetalle, Observaciones, Estado) VALUES(4, '', 55, 'Notificación y Pruebas de Usuario', 'AVL', 1)</v>
      </c>
    </row>
    <row r="23" spans="3:8" x14ac:dyDescent="0.2">
      <c r="C23" s="1">
        <v>4</v>
      </c>
      <c r="E23" s="1">
        <v>91</v>
      </c>
      <c r="F23" s="1" t="s">
        <v>77</v>
      </c>
      <c r="G23" s="1" t="s">
        <v>63</v>
      </c>
      <c r="H23" s="1" t="str">
        <f>_xlfn.CONCAT("INSERT INTO ",Hoja2!$C$8, " (", $C$1, ", ", $D$1, ", ", $E$1, ", ", $F$1, ", ", $G$1, ", Estado) VALUES(", C23, ", '", D23, "', ", E23, ", '", F23, "', '", G23, "', 1)")</f>
        <v>INSERT INTO TablasDetalles (nIdTabla, Acronimo, Orden, TablaDetalle, Observaciones, Estado) VALUES(4, '', 91, 'Incidencias Liberación', 'AVL', 1)</v>
      </c>
    </row>
    <row r="24" spans="3:8" x14ac:dyDescent="0.2">
      <c r="C24" s="1">
        <v>4</v>
      </c>
      <c r="E24" s="1">
        <v>92</v>
      </c>
      <c r="F24" s="1" t="s">
        <v>78</v>
      </c>
      <c r="G24" s="1" t="s">
        <v>64</v>
      </c>
      <c r="H24" s="1" t="str">
        <f>_xlfn.CONCAT("INSERT INTO ",Hoja2!$C$8, " (", $C$1, ", ", $D$1, ", ", $E$1, ", ", $F$1, ", ", $G$1, ", Estado) VALUES(", C24, ", '", D24, "', ", E24, ", '", F24, "', '", G24, "', 1)")</f>
        <v>INSERT INTO TablasDetalles (nIdTabla, Acronimo, Orden, TablaDetalle, Observaciones, Estado) VALUES(4, '', 92, 'Recepción Operaciones', 'Operaciones', 1)</v>
      </c>
    </row>
    <row r="25" spans="3:8" x14ac:dyDescent="0.2">
      <c r="C25" s="1">
        <v>4</v>
      </c>
      <c r="E25" s="1">
        <v>93</v>
      </c>
      <c r="F25" s="1" t="s">
        <v>79</v>
      </c>
      <c r="G25" s="1" t="s">
        <v>64</v>
      </c>
      <c r="H25" s="1" t="str">
        <f>_xlfn.CONCAT("INSERT INTO ",Hoja2!$C$8, " (", $C$1, ", ", $D$1, ", ", $E$1, ", ", $F$1, ", ", $G$1, ", Estado) VALUES(", C25, ", '", D25, "', ", E25, ", '", F25, "', '", G25, "', 1)")</f>
        <v>INSERT INTO TablasDetalles (nIdTabla, Acronimo, Orden, TablaDetalle, Observaciones, Estado) VALUES(4, '', 93, 'Recepción Operaciones SSO', 'Operaciones', 1)</v>
      </c>
    </row>
    <row r="26" spans="3:8" x14ac:dyDescent="0.2">
      <c r="C26" s="1">
        <v>4</v>
      </c>
      <c r="E26" s="1">
        <v>98</v>
      </c>
      <c r="F26" s="1" t="s">
        <v>80</v>
      </c>
      <c r="G26" s="1" t="s">
        <v>63</v>
      </c>
      <c r="H26" s="1" t="str">
        <f>_xlfn.CONCAT("INSERT INTO ",Hoja2!$C$8, " (", $C$1, ", ", $D$1, ", ", $E$1, ", ", $F$1, ", ", $G$1, ", Estado) VALUES(", C26, ", '", D26, "', ", E26, ", '", F26, "', '", G26, "', 1)")</f>
        <v>INSERT INTO TablasDetalles (nIdTabla, Acronimo, Orden, TablaDetalle, Observaciones, Estado) VALUES(4, '', 98, 'Incidencias de Laboratorio por parte de Versiones', 'AVL', 1)</v>
      </c>
    </row>
    <row r="27" spans="3:8" x14ac:dyDescent="0.2">
      <c r="C27" s="1">
        <v>4</v>
      </c>
      <c r="E27" s="1">
        <v>100</v>
      </c>
      <c r="F27" s="1" t="s">
        <v>81</v>
      </c>
      <c r="G27" s="1" t="s">
        <v>65</v>
      </c>
      <c r="H27" s="1" t="str">
        <f>_xlfn.CONCAT("INSERT INTO ",Hoja2!$C$8, " (", $C$1, ", ", $D$1, ", ", $E$1, ", ", $F$1, ", ", $G$1, ", Estado) VALUES(", C27, ", '", D27, "', ", E27, ", '", F27, "', '", G27, "', 1)")</f>
        <v>INSERT INTO TablasDetalles (nIdTabla, Acronimo, Orden, TablaDetalle, Observaciones, Estado) VALUES(4, '', 100, 'Falta descripcion', '???', 1)</v>
      </c>
    </row>
    <row r="28" spans="3:8" x14ac:dyDescent="0.2">
      <c r="C28" s="1">
        <v>4</v>
      </c>
      <c r="E28" s="1">
        <v>127</v>
      </c>
      <c r="F28" s="1" t="s">
        <v>82</v>
      </c>
      <c r="G28" s="1" t="s">
        <v>63</v>
      </c>
      <c r="H28" s="1" t="str">
        <f>_xlfn.CONCAT("INSERT INTO ",Hoja2!$C$8, " (", $C$1, ", ", $D$1, ", ", $E$1, ", ", $F$1, ", ", $G$1, ", Estado) VALUES(", C28, ", '", D28, "', ", E28, ", '", F28, "', '", G28, "', 1)")</f>
        <v>INSERT INTO TablasDetalles (nIdTabla, Acronimo, Orden, TablaDetalle, Observaciones, Estado) VALUES(4, '', 127, 'Verificacion-Compilación-Armado ', 'AVL', 1)</v>
      </c>
    </row>
    <row r="29" spans="3:8" x14ac:dyDescent="0.2">
      <c r="C29" s="1">
        <v>4</v>
      </c>
      <c r="E29" s="1">
        <v>130</v>
      </c>
      <c r="F29" s="1" t="s">
        <v>83</v>
      </c>
      <c r="G29" s="1" t="s">
        <v>63</v>
      </c>
      <c r="H29" s="1" t="str">
        <f>_xlfn.CONCAT("INSERT INTO ",Hoja2!$C$8, " (", $C$1, ", ", $D$1, ", ", $E$1, ", ", $F$1, ", ", $G$1, ", Estado) VALUES(", C29, ", '", D29, "', ", E29, ", '", F29, "', '", G29, "', 1)")</f>
        <v>INSERT INTO TablasDetalles (nIdTabla, Acronimo, Orden, TablaDetalle, Observaciones, Estado) VALUES(4, '', 130, 'Validacion -AVL (PM y/o Torre)', 'AVL', 1)</v>
      </c>
    </row>
    <row r="30" spans="3:8" x14ac:dyDescent="0.2">
      <c r="C30" s="1">
        <v>4</v>
      </c>
      <c r="E30" s="1">
        <v>131</v>
      </c>
      <c r="F30" s="1" t="s">
        <v>84</v>
      </c>
      <c r="G30" s="1" t="s">
        <v>63</v>
      </c>
      <c r="H30" s="1" t="str">
        <f>_xlfn.CONCAT("INSERT INTO ",Hoja2!$C$8, " (", $C$1, ", ", $D$1, ", ", $E$1, ", ", $F$1, ", ", $G$1, ", Estado) VALUES(", C30, ", '", D30, "', ", E30, ", '", F30, "', '", G30, "', 1)")</f>
        <v>INSERT INTO TablasDetalles (nIdTabla, Acronimo, Orden, TablaDetalle, Observaciones, Estado) VALUES(4, '', 131, 'Validacion-AVL (ReInstalacion)', 'AVL', 1)</v>
      </c>
    </row>
    <row r="31" spans="3:8" x14ac:dyDescent="0.2">
      <c r="C31" s="1">
        <v>4</v>
      </c>
      <c r="E31" s="1">
        <v>200</v>
      </c>
      <c r="F31" s="1" t="s">
        <v>85</v>
      </c>
      <c r="G31" s="1" t="s">
        <v>63</v>
      </c>
      <c r="H31" s="1" t="str">
        <f>_xlfn.CONCAT("INSERT INTO ",Hoja2!$C$8, " (", $C$1, ", ", $D$1, ", ", $E$1, ", ", $F$1, ", ", $G$1, ", Estado) VALUES(", C31, ", '", D31, "', ", E31, ", '", F31, "', '", G31, "', 1)")</f>
        <v>INSERT INTO TablasDetalles (nIdTabla, Acronimo, Orden, TablaDetalle, Observaciones, Estado) VALUES(4, '', 200, 'Rechazo a Armado de Paquetes', 'AVL', 1)</v>
      </c>
    </row>
    <row r="32" spans="3:8" x14ac:dyDescent="0.2">
      <c r="C32" s="1">
        <v>4</v>
      </c>
      <c r="E32" s="1">
        <v>400</v>
      </c>
      <c r="F32" s="1" t="s">
        <v>86</v>
      </c>
      <c r="G32" s="1" t="s">
        <v>61</v>
      </c>
      <c r="H32" s="1" t="str">
        <f>_xlfn.CONCAT("INSERT INTO ",Hoja2!$C$8, " (", $C$1, ", ", $D$1, ", ", $E$1, ", ", $F$1, ", ", $G$1, ", Estado) VALUES(", C32, ", '", D32, "', ", E32, ", '", F32, "', '", G32, "', 1)")</f>
        <v>INSERT INTO TablasDetalles (nIdTabla, Acronimo, Orden, TablaDetalle, Observaciones, Estado) VALUES(4, '', 400, 'Validación Rechazo (FSW)', 'Softtek', 1)</v>
      </c>
    </row>
    <row r="33" spans="3:8" x14ac:dyDescent="0.2">
      <c r="C33" s="1">
        <v>4</v>
      </c>
      <c r="E33" s="1">
        <v>444</v>
      </c>
      <c r="F33" s="1" t="s">
        <v>87</v>
      </c>
      <c r="G33" s="1" t="s">
        <v>63</v>
      </c>
      <c r="H33" s="1" t="str">
        <f>_xlfn.CONCAT("INSERT INTO ",Hoja2!$C$8, " (", $C$1, ", ", $D$1, ", ", $E$1, ", ", $F$1, ", ", $G$1, ", Estado) VALUES(", C33, ", '", D33, "', ", E33, ", '", F33, "', '", G33, "', 1)")</f>
        <v>INSERT INTO TablasDetalles (nIdTabla, Acronimo, Orden, TablaDetalle, Observaciones, Estado) VALUES(4, '', 444, 'Cerrado (Servicio de Compilacion)', 'AVL', 1)</v>
      </c>
    </row>
    <row r="34" spans="3:8" x14ac:dyDescent="0.2">
      <c r="C34" s="1">
        <v>4</v>
      </c>
      <c r="E34" s="1">
        <v>500</v>
      </c>
      <c r="F34" s="1" t="s">
        <v>88</v>
      </c>
      <c r="G34" s="1" t="s">
        <v>61</v>
      </c>
      <c r="H34" s="1" t="str">
        <f>_xlfn.CONCAT("INSERT INTO ",Hoja2!$C$8, " (", $C$1, ", ", $D$1, ", ", $E$1, ", ", $F$1, ", ", $G$1, ", Estado) VALUES(", C34, ", '", D34, "', ", E34, ", '", F34, "', '", G34, "', 1)")</f>
        <v>INSERT INTO TablasDetalles (nIdTabla, Acronimo, Orden, TablaDetalle, Observaciones, Estado) VALUES(4, '', 500, 'Registro Nueva RDL (Corrección Desarrollo AD)', 'Softtek', 1)</v>
      </c>
    </row>
    <row r="35" spans="3:8" x14ac:dyDescent="0.2">
      <c r="C35" s="1">
        <v>4</v>
      </c>
      <c r="E35" s="1">
        <v>505</v>
      </c>
      <c r="F35" s="1" t="s">
        <v>89</v>
      </c>
      <c r="G35" s="1" t="s">
        <v>61</v>
      </c>
      <c r="H35" s="1" t="str">
        <f>_xlfn.CONCAT("INSERT INTO ",Hoja2!$C$8, " (", $C$1, ", ", $D$1, ", ", $E$1, ", ", $F$1, ", ", $G$1, ", Estado) VALUES(", C35, ", '", D35, "', ", E35, ", '", F35, "', '", G35, "', 1)")</f>
        <v>INSERT INTO TablasDetalles (nIdTabla, Acronimo, Orden, TablaDetalle, Observaciones, Estado) VALUES(4, '', 505, 'Registro Nueva RDL (Incidencias Desarrollo)', 'Softtek', 1)</v>
      </c>
    </row>
    <row r="36" spans="3:8" x14ac:dyDescent="0.2">
      <c r="C36" s="1">
        <v>4</v>
      </c>
      <c r="E36" s="1">
        <v>508</v>
      </c>
      <c r="F36" s="1" t="s">
        <v>90</v>
      </c>
      <c r="G36" s="1" t="s">
        <v>61</v>
      </c>
      <c r="H36" s="1" t="str">
        <f>_xlfn.CONCAT("INSERT INTO ",Hoja2!$C$8, " (", $C$1, ", ", $D$1, ", ", $E$1, ", ", $F$1, ", ", $G$1, ", Estado) VALUES(", C36, ", '", D36, "', ", E36, ", '", F36, "', '", G36, "', 1)")</f>
        <v>INSERT INTO TablasDetalles (nIdTabla, Acronimo, Orden, TablaDetalle, Observaciones, Estado) VALUES(4, '', 508, 'Validación Rechazo (FSW)(RECHAZO OPERACIONES)', 'Softtek', 1)</v>
      </c>
    </row>
    <row r="37" spans="3:8" x14ac:dyDescent="0.2">
      <c r="C37" s="1">
        <v>4</v>
      </c>
      <c r="E37" s="1">
        <v>550</v>
      </c>
      <c r="F37" s="1" t="s">
        <v>91</v>
      </c>
      <c r="G37" s="1" t="s">
        <v>63</v>
      </c>
      <c r="H37" s="1" t="str">
        <f>_xlfn.CONCAT("INSERT INTO ",Hoja2!$C$8, " (", $C$1, ", ", $D$1, ", ", $E$1, ", ", $F$1, ", ", $G$1, ", Estado) VALUES(", C37, ", '", D37, "', ", E37, ", '", F37, "', '", G37, "', 1)")</f>
        <v>INSERT INTO TablasDetalles (nIdTabla, Acronimo, Orden, TablaDetalle, Observaciones, Estado) VALUES(4, '', 550, 'Pruebas Funcionales SN', 'AVL', 1)</v>
      </c>
    </row>
    <row r="38" spans="3:8" x14ac:dyDescent="0.2">
      <c r="C38" s="1">
        <v>4</v>
      </c>
      <c r="E38" s="1">
        <v>551</v>
      </c>
      <c r="F38" s="1" t="s">
        <v>92</v>
      </c>
      <c r="G38" s="1" t="s">
        <v>63</v>
      </c>
      <c r="H38" s="1" t="str">
        <f>_xlfn.CONCAT("INSERT INTO ",Hoja2!$C$8, " (", $C$1, ", ", $D$1, ", ", $E$1, ", ", $F$1, ", ", $G$1, ", Estado) VALUES(", C38, ", '", D38, "', ", E38, ", '", F38, "', '", G38, "', 1)")</f>
        <v>INSERT INTO TablasDetalles (nIdTabla, Acronimo, Orden, TablaDetalle, Observaciones, Estado) VALUES(4, '', 551, 'Ejecución de Pruebas', 'AVL', 1)</v>
      </c>
    </row>
    <row r="39" spans="3:8" x14ac:dyDescent="0.2">
      <c r="C39" s="1">
        <v>4</v>
      </c>
      <c r="E39" s="1">
        <v>552</v>
      </c>
      <c r="F39" s="1" t="s">
        <v>93</v>
      </c>
      <c r="G39" s="1" t="s">
        <v>63</v>
      </c>
      <c r="H39" s="1" t="str">
        <f>_xlfn.CONCAT("INSERT INTO ",Hoja2!$C$8, " (", $C$1, ", ", $D$1, ", ", $E$1, ", ", $F$1, ", ", $G$1, ", Estado) VALUES(", C39, ", '", D39, "', ", E39, ", '", F39, "', '", G39, "', 1)")</f>
        <v>INSERT INTO TablasDetalles (nIdTabla, Acronimo, Orden, TablaDetalle, Observaciones, Estado) VALUES(4, '', 552, 'En Espera de Nota de Liberacion', 'AVL', 1)</v>
      </c>
    </row>
    <row r="40" spans="3:8" x14ac:dyDescent="0.2">
      <c r="C40" s="1">
        <v>4</v>
      </c>
      <c r="E40" s="1">
        <v>553</v>
      </c>
      <c r="F40" s="1" t="s">
        <v>94</v>
      </c>
      <c r="G40" s="1" t="s">
        <v>66</v>
      </c>
      <c r="H40" s="1" t="str">
        <f>_xlfn.CONCAT("INSERT INTO ",Hoja2!$C$8, " (", $C$1, ", ", $D$1, ", ", $E$1, ", ", $F$1, ", ", $G$1, ", Estado) VALUES(", C40, ", '", D40, "', ", E40, ", '", F40, "', '", G40, "', 1)")</f>
        <v>INSERT INTO TablasDetalles (nIdTabla, Acronimo, Orden, TablaDetalle, Observaciones, Estado) VALUES(4, '', 553, 'Validacion', 'Sol Neg', 1)</v>
      </c>
    </row>
    <row r="41" spans="3:8" x14ac:dyDescent="0.2">
      <c r="C41" s="1">
        <v>4</v>
      </c>
      <c r="E41" s="1">
        <v>602</v>
      </c>
      <c r="F41" s="1" t="s">
        <v>95</v>
      </c>
      <c r="G41" s="1" t="s">
        <v>63</v>
      </c>
      <c r="H41" s="1" t="str">
        <f>_xlfn.CONCAT("INSERT INTO ",Hoja2!$C$8, " (", $C$1, ", ", $D$1, ", ", $E$1, ", ", $F$1, ", ", $G$1, ", Estado) VALUES(", C41, ", '", D41, "', ", E41, ", '", F41, "', '", G41, "', 1)")</f>
        <v>INSERT INTO TablasDetalles (nIdTabla, Acronimo, Orden, TablaDetalle, Observaciones, Estado) VALUES(4, '', 602, 'RdL Relacionada', 'AVL', 1)</v>
      </c>
    </row>
    <row r="42" spans="3:8" x14ac:dyDescent="0.2">
      <c r="C42" s="1">
        <v>4</v>
      </c>
      <c r="E42" s="1">
        <v>701</v>
      </c>
      <c r="F42" s="1" t="s">
        <v>96</v>
      </c>
      <c r="G42" s="1" t="s">
        <v>64</v>
      </c>
      <c r="H42" s="1" t="str">
        <f>_xlfn.CONCAT("INSERT INTO ",Hoja2!$C$8, " (", $C$1, ", ", $D$1, ", ", $E$1, ", ", $F$1, ", ", $G$1, ", Estado) VALUES(", C42, ", '", D42, "', ", E42, ", '", F42, "', '", G42, "', 1)")</f>
        <v>INSERT INTO TablasDetalles (nIdTabla, Acronimo, Orden, TablaDetalle, Observaciones, Estado) VALUES(4, '', 701, 'Recepción Instalación', 'Operaciones', 1)</v>
      </c>
    </row>
    <row r="43" spans="3:8" x14ac:dyDescent="0.2">
      <c r="C43" s="1">
        <v>4</v>
      </c>
      <c r="E43" s="1">
        <v>702</v>
      </c>
      <c r="F43" s="1" t="s">
        <v>97</v>
      </c>
      <c r="G43" s="1" t="s">
        <v>63</v>
      </c>
      <c r="H43" s="1" t="str">
        <f>_xlfn.CONCAT("INSERT INTO ",Hoja2!$C$8, " (", $C$1, ", ", $D$1, ", ", $E$1, ", ", $F$1, ", ", $G$1, ", Estado) VALUES(", C43, ", '", D43, "', ", E43, ", '", F43, "', '", G43, "', 1)")</f>
        <v>INSERT INTO TablasDetalles (nIdTabla, Acronimo, Orden, TablaDetalle, Observaciones, Estado) VALUES(4, '', 702, 'Instalación Configuración (LAB)', 'AVL', 1)</v>
      </c>
    </row>
    <row r="44" spans="3:8" x14ac:dyDescent="0.2">
      <c r="C44" s="1">
        <v>4</v>
      </c>
      <c r="E44" s="1">
        <v>704</v>
      </c>
      <c r="F44" s="1" t="s">
        <v>98</v>
      </c>
      <c r="G44" s="1" t="s">
        <v>63</v>
      </c>
      <c r="H44" s="1" t="str">
        <f>_xlfn.CONCAT("INSERT INTO ",Hoja2!$C$8, " (", $C$1, ", ", $D$1, ", ", $E$1, ", ", $F$1, ", ", $G$1, ", Estado) VALUES(", C44, ", '", D44, "', ", E44, ", '", F44, "', '", G44, "', 1)")</f>
        <v>INSERT INTO TablasDetalles (nIdTabla, Acronimo, Orden, TablaDetalle, Observaciones, Estado) VALUES(4, '', 704, 'Instalación Configuración Concluida (LAB)', 'AVL', 1)</v>
      </c>
    </row>
    <row r="45" spans="3:8" x14ac:dyDescent="0.2">
      <c r="C45" s="1">
        <v>4</v>
      </c>
      <c r="E45" s="1">
        <v>705</v>
      </c>
      <c r="F45" s="1" t="s">
        <v>99</v>
      </c>
      <c r="G45" s="1" t="s">
        <v>63</v>
      </c>
      <c r="H45" s="1" t="str">
        <f>_xlfn.CONCAT("INSERT INTO ",Hoja2!$C$8, " (", $C$1, ", ", $D$1, ", ", $E$1, ", ", $F$1, ", ", $G$1, ", Estado) VALUES(", C45, ", '", D45, "', ", E45, ", '", F45, "', '", G45, "', 1)")</f>
        <v>INSERT INTO TablasDetalles (nIdTabla, Acronimo, Orden, TablaDetalle, Observaciones, Estado) VALUES(4, '', 705, 'Validación Técnico Funcional  (LAB)', 'AVL', 1)</v>
      </c>
    </row>
    <row r="46" spans="3:8" x14ac:dyDescent="0.2">
      <c r="C46" s="1">
        <v>4</v>
      </c>
      <c r="E46" s="1">
        <v>706</v>
      </c>
      <c r="F46" s="1" t="s">
        <v>100</v>
      </c>
      <c r="G46" s="1" t="s">
        <v>63</v>
      </c>
      <c r="H46" s="1" t="str">
        <f>_xlfn.CONCAT("INSERT INTO ",Hoja2!$C$8, " (", $C$1, ", ", $D$1, ", ", $E$1, ", ", $F$1, ", ", $G$1, ", Estado) VALUES(", C46, ", '", D46, "', ", E46, ", '", F46, "', '", G46, "', 1)")</f>
        <v>INSERT INTO TablasDetalles (nIdTabla, Acronimo, Orden, TablaDetalle, Observaciones, Estado) VALUES(4, '', 706, 'Instalación Erronea ', 'AVL', 1)</v>
      </c>
    </row>
    <row r="47" spans="3:8" x14ac:dyDescent="0.2">
      <c r="C47" s="1">
        <v>4</v>
      </c>
      <c r="E47" s="1">
        <v>710</v>
      </c>
      <c r="F47" s="1" t="s">
        <v>101</v>
      </c>
      <c r="G47" s="1" t="s">
        <v>63</v>
      </c>
      <c r="H47" s="1" t="str">
        <f>_xlfn.CONCAT("INSERT INTO ",Hoja2!$C$8, " (", $C$1, ", ", $D$1, ", ", $E$1, ", ", $F$1, ", ", $G$1, ", Estado) VALUES(", C47, ", '", D47, "', ", E47, ", '", F47, "', '", G47, "', 1)")</f>
        <v>INSERT INTO TablasDetalles (nIdTabla, Acronimo, Orden, TablaDetalle, Observaciones, Estado) VALUES(4, '', 710, 'Torres AVL', 'AVL', 1)</v>
      </c>
    </row>
    <row r="48" spans="3:8" x14ac:dyDescent="0.2">
      <c r="C48" s="1">
        <v>4</v>
      </c>
      <c r="E48" s="1">
        <v>711</v>
      </c>
      <c r="F48" s="1" t="s">
        <v>102</v>
      </c>
      <c r="G48" s="1" t="s">
        <v>63</v>
      </c>
      <c r="H48" s="1" t="str">
        <f>_xlfn.CONCAT("INSERT INTO ",Hoja2!$C$8, " (", $C$1, ", ", $D$1, ", ", $E$1, ", ", $F$1, ", ", $G$1, ", Estado) VALUES(", C48, ", '", D48, "', ", E48, ", '", F48, "', '", G48, "', 1)")</f>
        <v>INSERT INTO TablasDetalles (nIdTabla, Acronimo, Orden, TablaDetalle, Observaciones, Estado) VALUES(4, '', 711, 'Torres Externas(Proveedores)', 'AVL', 1)</v>
      </c>
    </row>
    <row r="49" spans="3:8" x14ac:dyDescent="0.2">
      <c r="C49" s="1">
        <v>4</v>
      </c>
      <c r="E49" s="1">
        <v>712</v>
      </c>
      <c r="F49" s="1" t="s">
        <v>103</v>
      </c>
      <c r="G49" s="1" t="s">
        <v>63</v>
      </c>
      <c r="H49" s="1" t="str">
        <f>_xlfn.CONCAT("INSERT INTO ",Hoja2!$C$8, " (", $C$1, ", ", $D$1, ", ", $E$1, ", ", $F$1, ", ", $G$1, ", Estado) VALUES(", C49, ", '", D49, "', ", E49, ", '", F49, "', '", G49, "', 1)")</f>
        <v>INSERT INTO TablasDetalles (nIdTabla, Acronimo, Orden, TablaDetalle, Observaciones, Estado) VALUES(4, '', 712, 'Gestíón de Cambios UAT', 'AVL', 1)</v>
      </c>
    </row>
    <row r="50" spans="3:8" x14ac:dyDescent="0.2">
      <c r="C50" s="1">
        <v>4</v>
      </c>
      <c r="E50" s="1">
        <v>713</v>
      </c>
      <c r="F50" s="1" t="s">
        <v>104</v>
      </c>
      <c r="G50" s="1" t="s">
        <v>63</v>
      </c>
      <c r="H50" s="1" t="str">
        <f>_xlfn.CONCAT("INSERT INTO ",Hoja2!$C$8, " (", $C$1, ", ", $D$1, ", ", $E$1, ", ", $F$1, ", ", $G$1, ", Estado) VALUES(", C50, ", '", D50, "', ", E50, ", '", F50, "', '", G50, "', 1)")</f>
        <v>INSERT INTO TablasDetalles (nIdTabla, Acronimo, Orden, TablaDetalle, Observaciones, Estado) VALUES(4, '', 713, 'Torres Operacion UAT', 'AVL', 1)</v>
      </c>
    </row>
    <row r="51" spans="3:8" x14ac:dyDescent="0.2">
      <c r="C51" s="1">
        <v>4</v>
      </c>
      <c r="E51" s="1">
        <v>714</v>
      </c>
      <c r="F51" s="1" t="s">
        <v>105</v>
      </c>
      <c r="G51" s="1" t="s">
        <v>63</v>
      </c>
      <c r="H51" s="1" t="str">
        <f>_xlfn.CONCAT("INSERT INTO ",Hoja2!$C$8, " (", $C$1, ", ", $D$1, ", ", $E$1, ", ", $F$1, ", ", $G$1, ", Estado) VALUES(", C51, ", '", D51, "', ", E51, ", '", F51, "', '", G51, "', 1)")</f>
        <v>INSERT INTO TablasDetalles (nIdTabla, Acronimo, Orden, TablaDetalle, Observaciones, Estado) VALUES(4, '', 714, 'Programado', 'AVL', 1)</v>
      </c>
    </row>
    <row r="52" spans="3:8" x14ac:dyDescent="0.2">
      <c r="C52" s="1">
        <v>4</v>
      </c>
      <c r="E52" s="1">
        <v>715</v>
      </c>
      <c r="F52" s="1" t="s">
        <v>106</v>
      </c>
      <c r="G52" s="1" t="s">
        <v>63</v>
      </c>
      <c r="H52" s="1" t="str">
        <f>_xlfn.CONCAT("INSERT INTO ",Hoja2!$C$8, " (", $C$1, ", ", $D$1, ", ", $E$1, ", ", $F$1, ", ", $G$1, ", Estado) VALUES(", C52, ", '", D52, "', ", E52, ", '", F52, "', '", G52, "', 1)")</f>
        <v>INSERT INTO TablasDetalles (nIdTabla, Acronimo, Orden, TablaDetalle, Observaciones, Estado) VALUES(4, '', 715, 'Recepcion Operacion UAT(Proveedores)', 'AVL', 1)</v>
      </c>
    </row>
    <row r="53" spans="3:8" x14ac:dyDescent="0.2">
      <c r="C53" s="1">
        <v>4</v>
      </c>
      <c r="E53" s="1">
        <v>716</v>
      </c>
      <c r="F53" s="1" t="s">
        <v>107</v>
      </c>
      <c r="G53" s="1" t="s">
        <v>63</v>
      </c>
      <c r="H53" s="1" t="str">
        <f>_xlfn.CONCAT("INSERT INTO ",Hoja2!$C$8, " (", $C$1, ", ", $D$1, ", ", $E$1, ", ", $F$1, ", ", $G$1, ", Estado) VALUES(", C53, ", '", D53, "', ", E53, ", '", F53, "', '", G53, "', 1)")</f>
        <v>INSERT INTO TablasDetalles (nIdTabla, Acronimo, Orden, TablaDetalle, Observaciones, Estado) VALUES(4, '', 716, 'Incidencias UAT-Instalacion ', 'AVL', 1)</v>
      </c>
    </row>
    <row r="54" spans="3:8" x14ac:dyDescent="0.2">
      <c r="C54" s="1">
        <v>4</v>
      </c>
      <c r="E54" s="1">
        <v>717</v>
      </c>
      <c r="F54" s="1" t="s">
        <v>108</v>
      </c>
      <c r="G54" s="1" t="s">
        <v>64</v>
      </c>
      <c r="H54" s="1" t="str">
        <f>_xlfn.CONCAT("INSERT INTO ",Hoja2!$C$8, " (", $C$1, ", ", $D$1, ", ", $E$1, ", ", $F$1, ", ", $G$1, ", Estado) VALUES(", C54, ", '", D54, "', ", E54, ", '", F54, "', '", G54, "', 1)")</f>
        <v>INSERT INTO TablasDetalles (nIdTabla, Acronimo, Orden, TablaDetalle, Observaciones, Estado) VALUES(4, '', 717, 'Torres Externas SSO', 'Operaciones', 1)</v>
      </c>
    </row>
    <row r="55" spans="3:8" x14ac:dyDescent="0.2">
      <c r="C55" s="1">
        <v>4</v>
      </c>
      <c r="E55" s="1">
        <v>724</v>
      </c>
      <c r="F55" s="1" t="s">
        <v>109</v>
      </c>
      <c r="G55" s="1" t="s">
        <v>63</v>
      </c>
      <c r="H55" s="1" t="str">
        <f>_xlfn.CONCAT("INSERT INTO ",Hoja2!$C$8, " (", $C$1, ", ", $D$1, ", ", $E$1, ", ", $F$1, ", ", $G$1, ", Estado) VALUES(", C55, ", '", D55, "', ", E55, ", '", F55, "', '", G55, "', 1)")</f>
        <v>INSERT INTO TablasDetalles (nIdTabla, Acronimo, Orden, TablaDetalle, Observaciones, Estado) VALUES(4, '', 724, 'Programado(SAT) (Sin Fecha Prg)', 'AVL', 1)</v>
      </c>
    </row>
    <row r="56" spans="3:8" x14ac:dyDescent="0.2">
      <c r="C56" s="1">
        <v>4</v>
      </c>
      <c r="E56" s="1">
        <v>730</v>
      </c>
      <c r="F56" s="1" t="s">
        <v>110</v>
      </c>
      <c r="G56" s="1" t="s">
        <v>63</v>
      </c>
      <c r="H56" s="1" t="str">
        <f>_xlfn.CONCAT("INSERT INTO ",Hoja2!$C$8, " (", $C$1, ", ", $D$1, ", ", $E$1, ", ", $F$1, ", ", $G$1, ", Estado) VALUES(", C56, ", '", D56, "', ", E56, ", '", F56, "', '", G56, "', 1)")</f>
        <v>INSERT INTO TablasDetalles (nIdTabla, Acronimo, Orden, TablaDetalle, Observaciones, Estado) VALUES(4, '', 730, 'Azure(Nube)-UAT', 'AVL', 1)</v>
      </c>
    </row>
    <row r="57" spans="3:8" x14ac:dyDescent="0.2">
      <c r="C57" s="1">
        <v>4</v>
      </c>
      <c r="E57" s="1">
        <v>788</v>
      </c>
      <c r="F57" s="1" t="s">
        <v>111</v>
      </c>
      <c r="G57" s="1" t="s">
        <v>63</v>
      </c>
      <c r="H57" s="1" t="str">
        <f>_xlfn.CONCAT("INSERT INTO ",Hoja2!$C$8, " (", $C$1, ", ", $D$1, ", ", $E$1, ", ", $F$1, ", ", $G$1, ", Estado) VALUES(", C57, ", '", D57, "', ", E57, ", '", F57, "', '", G57, "', 1)")</f>
        <v>INSERT INTO TablasDetalles (nIdTabla, Acronimo, Orden, TablaDetalle, Observaciones, Estado) VALUES(4, '', 788, 'Instalación AVL ', 'AVL', 1)</v>
      </c>
    </row>
    <row r="58" spans="3:8" x14ac:dyDescent="0.2">
      <c r="C58" s="1">
        <v>4</v>
      </c>
      <c r="E58" s="1">
        <v>900</v>
      </c>
      <c r="F58" s="1" t="s">
        <v>112</v>
      </c>
      <c r="G58" s="1" t="s">
        <v>64</v>
      </c>
      <c r="H58" s="1" t="str">
        <f>_xlfn.CONCAT("INSERT INTO ",Hoja2!$C$8, " (", $C$1, ", ", $D$1, ", ", $E$1, ", ", $F$1, ", ", $G$1, ", Estado) VALUES(", C58, ", '", D58, "', ", E58, ", '", F58, "', '", G58, "', 1)")</f>
        <v>INSERT INTO TablasDetalles (nIdTabla, Acronimo, Orden, TablaDetalle, Observaciones, Estado) VALUES(4, '', 900, 'Gestión de Cambios', 'Operaciones', 1)</v>
      </c>
    </row>
    <row r="59" spans="3:8" x14ac:dyDescent="0.2">
      <c r="C59" s="1">
        <v>4</v>
      </c>
      <c r="E59" s="1">
        <v>902</v>
      </c>
      <c r="F59" s="1" t="s">
        <v>113</v>
      </c>
      <c r="G59" s="1" t="s">
        <v>64</v>
      </c>
      <c r="H59" s="1" t="str">
        <f>_xlfn.CONCAT("INSERT INTO ",Hoja2!$C$8, " (", $C$1, ", ", $D$1, ", ", $E$1, ", ", $F$1, ", ", $G$1, ", Estado) VALUES(", C59, ", '", D59, "', ", E59, ", '", F59, "', '", G59, "', 1)")</f>
        <v>INSERT INTO TablasDetalles (nIdTabla, Acronimo, Orden, TablaDetalle, Observaciones, Estado) VALUES(4, '', 902, 'Instalación Concluida', 'Operaciones', 1)</v>
      </c>
    </row>
    <row r="60" spans="3:8" x14ac:dyDescent="0.2">
      <c r="C60" s="1">
        <v>6</v>
      </c>
      <c r="E60" s="1">
        <v>12</v>
      </c>
      <c r="F60" s="1" t="s">
        <v>129</v>
      </c>
      <c r="H60" s="1" t="str">
        <f>_xlfn.CONCAT("INSERT INTO ",Hoja2!$C$8, " (", $C$1, ", ", $D$1, ", ", $E$1, ", ", $F$1, ", ", $G$1, ", Estado) VALUES(", C60, ", '", D60, "', ", E60, ", '", F60, "', '", G60, "', 1)")</f>
        <v>INSERT INTO TablasDetalles (nIdTabla, Acronimo, Orden, TablaDetalle, Observaciones, Estado) VALUES(6, '', 12, 'CUN WEB CONSULTA DE DECLARACIONES Y PAGOS WEB', '', 1)</v>
      </c>
    </row>
    <row r="61" spans="3:8" x14ac:dyDescent="0.2">
      <c r="C61" s="1">
        <v>6</v>
      </c>
      <c r="E61" s="1">
        <v>104</v>
      </c>
      <c r="F61" s="1" t="s">
        <v>116</v>
      </c>
      <c r="H61" s="1" t="str">
        <f>_xlfn.CONCAT("INSERT INTO ",Hoja2!$C$8, " (", $C$1, ", ", $D$1, ", ", $E$1, ", ", $F$1, ", ", $G$1, ", Estado) VALUES(", C61, ", '", D61, "', ", E61, ", '", F61, "', '", G61, "', 1)")</f>
        <v>INSERT INTO TablasDetalles (nIdTabla, Acronimo, Orden, TablaDetalle, Observaciones, Estado) VALUES(6, '', 104, 'MONITOR DE LOTES MODELO (NEPE)', '', 1)</v>
      </c>
    </row>
    <row r="62" spans="3:8" x14ac:dyDescent="0.2">
      <c r="C62" s="1">
        <v>6</v>
      </c>
      <c r="E62" s="1">
        <v>105</v>
      </c>
      <c r="F62" s="1" t="s">
        <v>117</v>
      </c>
      <c r="H62" s="1" t="str">
        <f>_xlfn.CONCAT("INSERT INTO ",Hoja2!$C$8, " (", $C$1, ", ", $D$1, ", ", $E$1, ", ", $F$1, ", ", $G$1, ", Estado) VALUES(", C62, ", '", D62, "', ", E62, ", '", F62, "', '", G62, "', 1)")</f>
        <v>INSERT INTO TablasDetalles (nIdTabla, Acronimo, Orden, TablaDetalle, Observaciones, Estado) VALUES(6, '', 105, 'NEPE NUEVO ESQUEMA DE PAGOS ELECTRONICOS', '', 1)</v>
      </c>
    </row>
    <row r="63" spans="3:8" x14ac:dyDescent="0.2">
      <c r="C63" s="1">
        <v>6</v>
      </c>
      <c r="E63" s="1">
        <v>335</v>
      </c>
      <c r="F63" s="1" t="s">
        <v>128</v>
      </c>
      <c r="H63" s="1" t="str">
        <f>_xlfn.CONCAT("INSERT INTO ",Hoja2!$C$8, " (", $C$1, ", ", $D$1, ", ", $E$1, ", ", $F$1, ", ", $G$1, ", Estado) VALUES(", C63, ", '", D63, "', ", E63, ", '", F63, "', '", G63, "', 1)")</f>
        <v>INSERT INTO TablasDetalles (nIdTabla, Acronimo, Orden, TablaDetalle, Observaciones, Estado) VALUES(6, '', 335, 'DIOT DECLARACION INFORMATIVA DE OPERACIONES CON TERCEROS', '', 1)</v>
      </c>
    </row>
    <row r="64" spans="3:8" x14ac:dyDescent="0.2">
      <c r="C64" s="1">
        <v>6</v>
      </c>
      <c r="E64" s="1">
        <v>382</v>
      </c>
      <c r="F64" s="1" t="s">
        <v>174</v>
      </c>
      <c r="H64" s="1" t="str">
        <f>_xlfn.CONCAT("INSERT INTO ",Hoja2!$C$8, " (", $C$1, ", ", $D$1, ", ", $E$1, ", ", $F$1, ", ", $G$1, ", Estado) VALUES(", C64, ", '", D64, "', ", E64, ", '", F64, "', '", G64, "', 1)")</f>
        <v>INSERT INTO TablasDetalles (nIdTabla, Acronimo, Orden, TablaDetalle, Observaciones, Estado) VALUES(6, '', 382, 'DEC_IDE', '', 1)</v>
      </c>
    </row>
    <row r="65" spans="3:8" x14ac:dyDescent="0.2">
      <c r="C65" s="1">
        <v>7</v>
      </c>
      <c r="E65" s="1">
        <v>12</v>
      </c>
      <c r="F65" s="1" t="s">
        <v>131</v>
      </c>
      <c r="G65" s="1" t="s">
        <v>130</v>
      </c>
      <c r="H65" s="1" t="str">
        <f>_xlfn.CONCAT("INSERT INTO ",Hoja2!$C$8, " (", $C$1, ", ", $D$1, ", ", $E$1, ", ", $F$1, ", ", $G$1, ", Estado) VALUES(", C65, ", '", D65, "', ", E65, ", '", F65, "', '", G65, "', 1)")</f>
        <v>INSERT INTO TablasDetalles (nIdTabla, Acronimo, Orden, TablaDetalle, Observaciones, Estado) VALUES(7, '', 12, 'dyp_pp_cun-web', 'https://gitlab.sat.gob.mx/avl/[REP]|https://gitlab.sat.gob.mx/avl/[REP]|http://18.144.132.20/proyectos/sat/sdma6/ape1/dyp/[REP]/-/tree/main/Continuidad%20Operativa/Incidencias/RMA-[RMA]/[PAQ]', 1)</v>
      </c>
    </row>
    <row r="66" spans="3:8" x14ac:dyDescent="0.2">
      <c r="C66" s="1">
        <v>7</v>
      </c>
      <c r="E66" s="1">
        <v>105</v>
      </c>
      <c r="F66" s="1" t="s">
        <v>132</v>
      </c>
      <c r="G66" s="1" t="s">
        <v>130</v>
      </c>
      <c r="H66" s="1" t="str">
        <f>_xlfn.CONCAT("INSERT INTO ",Hoja2!$C$8, " (", $C$1, ", ", $D$1, ", ", $E$1, ", ", $F$1, ", ", $G$1, ", Estado) VALUES(", C66, ", '", D66, "', ", E66, ", '", F66, "', '", G66, "', 1)")</f>
        <v>INSERT INTO TablasDetalles (nIdTabla, Acronimo, Orden, TablaDetalle, Observaciones, Estado) VALUES(7, '', 105, 'dyp_lda_nepe', 'https://gitlab.sat.gob.mx/avl/[REP]|https://gitlab.sat.gob.mx/avl/[REP]|http://18.144.132.20/proyectos/sat/sdma6/ape1/dyp/[REP]/-/tree/main/Continuidad%20Operativa/Incidencias/RMA-[RMA]/[PAQ]', 1)</v>
      </c>
    </row>
    <row r="67" spans="3:8" x14ac:dyDescent="0.2">
      <c r="C67" s="1">
        <v>7</v>
      </c>
      <c r="E67" s="1">
        <v>355</v>
      </c>
      <c r="F67" s="1" t="s">
        <v>133</v>
      </c>
      <c r="G67" s="1" t="s">
        <v>134</v>
      </c>
      <c r="H67" s="1" t="str">
        <f>_xlfn.CONCAT("INSERT INTO ",Hoja2!$C$8, " (", $C$1, ", ", $D$1, ", ", $E$1, ", ", $F$1, ", ", $G$1, ", Estado) VALUES(", C67, ", '", D67, "', ", E67, ", '", F67, "', '", G67, "', 1)")</f>
        <v>INSERT INTO TablasDetalles (nIdTabla, Acronimo, Orden, TablaDetalle, Observaciones, Estado) VALUES(7, '', 355, 'dyp_pp_diot', 'https://gitlab.sat.gob.mx/avl/[REP]|http://18.144.132.20/proyectos/sat/sdma6/ape1/dyp/[REP]/-/tree/main/Continuidad%20Operativa/Incidencias/RMA-[RMA]/[PAQ]', 1)</v>
      </c>
    </row>
    <row r="68" spans="3:8" x14ac:dyDescent="0.2">
      <c r="C68" s="1">
        <v>7</v>
      </c>
      <c r="E68" s="1">
        <v>104</v>
      </c>
      <c r="F68" s="1" t="s">
        <v>135</v>
      </c>
      <c r="G68" s="1" t="s">
        <v>130</v>
      </c>
      <c r="H68" s="1" t="str">
        <f>_xlfn.CONCAT("INSERT INTO ",Hoja2!$C$8, " (", $C$1, ", ", $D$1, ", ", $E$1, ", ", $F$1, ", ", $G$1, ", Estado) VALUES(", C68, ", '", D68, "', ", E68, ", '", F68, "', '", G68, "', 1)")</f>
        <v>INSERT INTO TablasDetalles (nIdTabla, Acronimo, Orden, TablaDetalle, Observaciones, Estado) VALUES(7, '', 104, 'dyp_lda_modelo', 'https://gitlab.sat.gob.mx/avl/[REP]|https://gitlab.sat.gob.mx/avl/[REP]|http://18.144.132.20/proyectos/sat/sdma6/ape1/dyp/[REP]/-/tree/main/Continuidad%20Operativa/Incidencias/RMA-[RMA]/[PAQ]', 1)</v>
      </c>
    </row>
    <row r="69" spans="3:8" x14ac:dyDescent="0.2">
      <c r="C69" s="1">
        <v>7</v>
      </c>
      <c r="E69" s="1">
        <v>382</v>
      </c>
      <c r="F69" s="1" t="s">
        <v>175</v>
      </c>
      <c r="G69" s="1" t="s">
        <v>130</v>
      </c>
      <c r="H69" s="1" t="str">
        <f>_xlfn.CONCAT("INSERT INTO ",Hoja2!$C$8, " (", $C$1, ", ", $D$1, ", ", $E$1, ", ", $F$1, ", ", $G$1, ", Estado) VALUES(", C69, ", '", D69, "', ", E69, ", '", F69, "', '", G69, "', 1)")</f>
        <v>INSERT INTO TablasDetalles (nIdTabla, Acronimo, Orden, TablaDetalle, Observaciones, Estado) VALUES(7, '', 382, 'dyp_pp_dec_ide', 'https://gitlab.sat.gob.mx/avl/[REP]|https://gitlab.sat.gob.mx/avl/[REP]|http://18.144.132.20/proyectos/sat/sdma6/ape1/dyp/[REP]/-/tree/main/Continuidad%20Operativa/Incidencias/RMA-[RMA]/[PAQ]', 1)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Ramirez Mancera</dc:creator>
  <cp:lastModifiedBy>anramirez</cp:lastModifiedBy>
  <dcterms:created xsi:type="dcterms:W3CDTF">2023-02-08T20:54:48Z</dcterms:created>
  <dcterms:modified xsi:type="dcterms:W3CDTF">2023-08-02T22:17:12Z</dcterms:modified>
</cp:coreProperties>
</file>