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esktop\EXCEL\BeckerWarkop\"/>
    </mc:Choice>
  </mc:AlternateContent>
  <xr:revisionPtr revIDLastSave="0" documentId="13_ncr:1_{77712EA8-9404-4ADB-B8AF-67AB5EEDE1BF}" xr6:coauthVersionLast="47" xr6:coauthVersionMax="47" xr10:uidLastSave="{00000000-0000-0000-0000-000000000000}"/>
  <bookViews>
    <workbookView xWindow="-120" yWindow="-120" windowWidth="29040" windowHeight="15840" activeTab="5" xr2:uid="{5A5295D7-F482-480E-9146-B07EE135058A}"/>
  </bookViews>
  <sheets>
    <sheet name="Arkusz1" sheetId="1" r:id="rId1"/>
    <sheet name="Arkusz2" sheetId="2" r:id="rId2"/>
    <sheet name="produkty" sheetId="3" r:id="rId3"/>
    <sheet name="produkty_w_usd" sheetId="5" r:id="rId4"/>
    <sheet name="produkty_w_euro" sheetId="7" r:id="rId5"/>
    <sheet name="Arkusz8" sheetId="8" r:id="rId6"/>
    <sheet name="przedstawwiciele" sheetId="9" r:id="rId7"/>
    <sheet name="kursy" sheetId="4" r:id="rId8"/>
  </sheets>
  <externalReferences>
    <externalReference r:id="rId9"/>
  </externalReferences>
  <definedNames>
    <definedName name="dolar">kursy!$B$1</definedName>
    <definedName name="euro">kursy!$B$2</definedName>
    <definedName name="marza1">kursy!$B$4</definedName>
    <definedName name="rubel">kursy!$B$3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I14" i="8" a="1"/>
  <c r="I14" i="8" s="1"/>
  <c r="I15" i="8" a="1"/>
  <c r="I15" i="8" s="1"/>
  <c r="J15" i="8" a="1"/>
  <c r="J15" i="8" s="1"/>
  <c r="K15" i="8" a="1"/>
  <c r="K15" i="8" s="1"/>
  <c r="J14" i="8" a="1"/>
  <c r="J14" i="8" s="1"/>
  <c r="K14" i="8" a="1"/>
  <c r="K14" i="8" s="1"/>
  <c r="K2" i="8" a="1"/>
  <c r="K2" i="8" s="1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J2" i="8" a="1"/>
  <c r="J2" i="8" s="1"/>
  <c r="J3" i="8" a="1"/>
  <c r="J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I2" i="8" a="1"/>
  <c r="I2" i="8" s="1"/>
  <c r="I3" i="8" a="1"/>
  <c r="I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C2" i="7"/>
  <c r="D2" i="7"/>
  <c r="E2" i="7"/>
  <c r="F2" i="7"/>
  <c r="G2" i="7"/>
  <c r="H2" i="7"/>
  <c r="I2" i="7"/>
  <c r="J2" i="7"/>
  <c r="K2" i="7"/>
  <c r="L2" i="7"/>
  <c r="M2" i="7"/>
  <c r="C3" i="7"/>
  <c r="D3" i="7"/>
  <c r="E3" i="7"/>
  <c r="F3" i="7"/>
  <c r="G3" i="7"/>
  <c r="H3" i="7"/>
  <c r="I3" i="7"/>
  <c r="J3" i="7"/>
  <c r="K3" i="7"/>
  <c r="L3" i="7"/>
  <c r="M3" i="7"/>
  <c r="C4" i="7"/>
  <c r="D4" i="7"/>
  <c r="E4" i="7"/>
  <c r="F4" i="7"/>
  <c r="G4" i="7"/>
  <c r="H4" i="7"/>
  <c r="I4" i="7"/>
  <c r="J4" i="7"/>
  <c r="K4" i="7"/>
  <c r="L4" i="7"/>
  <c r="M4" i="7"/>
  <c r="C5" i="7"/>
  <c r="D5" i="7"/>
  <c r="E5" i="7"/>
  <c r="F5" i="7"/>
  <c r="G5" i="7"/>
  <c r="H5" i="7"/>
  <c r="I5" i="7"/>
  <c r="J5" i="7"/>
  <c r="K5" i="7"/>
  <c r="L5" i="7"/>
  <c r="M5" i="7"/>
  <c r="C6" i="7"/>
  <c r="D6" i="7"/>
  <c r="E6" i="7"/>
  <c r="F6" i="7"/>
  <c r="G6" i="7"/>
  <c r="H6" i="7"/>
  <c r="I6" i="7"/>
  <c r="J6" i="7"/>
  <c r="K6" i="7"/>
  <c r="L6" i="7"/>
  <c r="M6" i="7"/>
  <c r="C7" i="7"/>
  <c r="D7" i="7"/>
  <c r="E7" i="7"/>
  <c r="F7" i="7"/>
  <c r="G7" i="7"/>
  <c r="H7" i="7"/>
  <c r="I7" i="7"/>
  <c r="J7" i="7"/>
  <c r="K7" i="7"/>
  <c r="L7" i="7"/>
  <c r="M7" i="7"/>
  <c r="B3" i="7"/>
  <c r="B4" i="7"/>
  <c r="B5" i="7"/>
  <c r="B6" i="7"/>
  <c r="B7" i="7"/>
  <c r="B2" i="7"/>
  <c r="A7" i="7"/>
  <c r="A6" i="7"/>
  <c r="A5" i="7"/>
  <c r="A4" i="7"/>
  <c r="A3" i="7"/>
  <c r="A2" i="7"/>
  <c r="M1" i="7"/>
  <c r="L1" i="7"/>
  <c r="K1" i="7"/>
  <c r="J1" i="7"/>
  <c r="I1" i="7"/>
  <c r="H1" i="7"/>
  <c r="G1" i="7"/>
  <c r="F1" i="7"/>
  <c r="E1" i="7"/>
  <c r="D1" i="7"/>
  <c r="C1" i="7"/>
  <c r="B1" i="7"/>
  <c r="A1" i="7"/>
  <c r="B3" i="5"/>
  <c r="C3" i="5"/>
  <c r="D3" i="5"/>
  <c r="E3" i="5"/>
  <c r="F3" i="5"/>
  <c r="G3" i="5"/>
  <c r="H3" i="5"/>
  <c r="I3" i="5"/>
  <c r="J3" i="5"/>
  <c r="K3" i="5"/>
  <c r="L3" i="5"/>
  <c r="M3" i="5"/>
  <c r="B4" i="5"/>
  <c r="C4" i="5"/>
  <c r="D4" i="5"/>
  <c r="E4" i="5"/>
  <c r="F4" i="5"/>
  <c r="G4" i="5"/>
  <c r="H4" i="5"/>
  <c r="I4" i="5"/>
  <c r="J4" i="5"/>
  <c r="K4" i="5"/>
  <c r="L4" i="5"/>
  <c r="M4" i="5"/>
  <c r="B5" i="5"/>
  <c r="C5" i="5"/>
  <c r="D5" i="5"/>
  <c r="E5" i="5"/>
  <c r="F5" i="5"/>
  <c r="G5" i="5"/>
  <c r="H5" i="5"/>
  <c r="I5" i="5"/>
  <c r="J5" i="5"/>
  <c r="K5" i="5"/>
  <c r="L5" i="5"/>
  <c r="M5" i="5"/>
  <c r="B6" i="5"/>
  <c r="C6" i="5"/>
  <c r="D6" i="5"/>
  <c r="E6" i="5"/>
  <c r="F6" i="5"/>
  <c r="G6" i="5"/>
  <c r="H6" i="5"/>
  <c r="I6" i="5"/>
  <c r="J6" i="5"/>
  <c r="K6" i="5"/>
  <c r="L6" i="5"/>
  <c r="M6" i="5"/>
  <c r="B7" i="5"/>
  <c r="C7" i="5"/>
  <c r="D7" i="5"/>
  <c r="E7" i="5"/>
  <c r="F7" i="5"/>
  <c r="G7" i="5"/>
  <c r="H7" i="5"/>
  <c r="I7" i="5"/>
  <c r="J7" i="5"/>
  <c r="K7" i="5"/>
  <c r="L7" i="5"/>
  <c r="M7" i="5"/>
  <c r="C2" i="5"/>
  <c r="D2" i="5"/>
  <c r="E2" i="5"/>
  <c r="F2" i="5"/>
  <c r="G2" i="5"/>
  <c r="H2" i="5"/>
  <c r="I2" i="5"/>
  <c r="J2" i="5"/>
  <c r="K2" i="5"/>
  <c r="L2" i="5"/>
  <c r="M2" i="5"/>
  <c r="B2" i="5"/>
  <c r="A1" i="5"/>
  <c r="B1" i="5"/>
  <c r="C1" i="5"/>
  <c r="D1" i="5"/>
  <c r="E1" i="5"/>
  <c r="F1" i="5"/>
  <c r="G1" i="5"/>
  <c r="H1" i="5"/>
  <c r="I1" i="5"/>
  <c r="J1" i="5"/>
  <c r="K1" i="5"/>
  <c r="L1" i="5"/>
  <c r="M1" i="5"/>
  <c r="A2" i="5"/>
  <c r="A3" i="5"/>
  <c r="A4" i="5"/>
  <c r="A5" i="5"/>
  <c r="A6" i="5"/>
  <c r="A7" i="5"/>
  <c r="M2" i="2"/>
  <c r="M3" i="2"/>
  <c r="M4" i="2"/>
  <c r="M5" i="2"/>
  <c r="M6" i="2"/>
  <c r="M7" i="2"/>
  <c r="M8" i="2"/>
  <c r="M9" i="2"/>
  <c r="M10" i="2"/>
  <c r="M11" i="2"/>
  <c r="M12" i="2"/>
  <c r="L2" i="2"/>
  <c r="L3" i="2"/>
  <c r="L4" i="2"/>
  <c r="L5" i="2"/>
  <c r="L6" i="2"/>
  <c r="L7" i="2"/>
  <c r="L8" i="2"/>
  <c r="L9" i="2"/>
  <c r="L10" i="2"/>
  <c r="L11" i="2"/>
  <c r="L12" i="2"/>
  <c r="K2" i="2"/>
  <c r="K3" i="2"/>
  <c r="K4" i="2"/>
  <c r="K5" i="2"/>
  <c r="K6" i="2"/>
  <c r="K7" i="2"/>
  <c r="K8" i="2"/>
  <c r="K9" i="2"/>
  <c r="K10" i="2"/>
  <c r="K11" i="2"/>
  <c r="K12" i="2"/>
  <c r="J3" i="2"/>
  <c r="J4" i="2"/>
  <c r="J5" i="2"/>
  <c r="J6" i="2"/>
  <c r="J7" i="2"/>
  <c r="J8" i="2"/>
  <c r="J9" i="2"/>
  <c r="J10" i="2"/>
  <c r="J11" i="2"/>
  <c r="J12" i="2"/>
  <c r="J2" i="2"/>
  <c r="I4" i="2"/>
  <c r="H2" i="2"/>
  <c r="H3" i="2"/>
  <c r="H4" i="2"/>
  <c r="H5" i="2"/>
  <c r="H6" i="2"/>
  <c r="H7" i="2"/>
  <c r="H8" i="2"/>
  <c r="H9" i="2"/>
  <c r="H10" i="2"/>
  <c r="H11" i="2"/>
  <c r="H12" i="2"/>
  <c r="F2" i="2"/>
  <c r="F7" i="2"/>
  <c r="F12" i="2"/>
  <c r="D5" i="2"/>
  <c r="I5" i="2" s="1"/>
  <c r="D6" i="2"/>
  <c r="I6" i="2" s="1"/>
  <c r="A1" i="2"/>
  <c r="B1" i="2"/>
  <c r="A2" i="2"/>
  <c r="D2" i="2" s="1"/>
  <c r="I2" i="2" s="1"/>
  <c r="B2" i="2"/>
  <c r="A3" i="2"/>
  <c r="F3" i="2" s="1"/>
  <c r="A4" i="2"/>
  <c r="F4" i="2" s="1"/>
  <c r="B4" i="2"/>
  <c r="A5" i="2"/>
  <c r="F5" i="2" s="1"/>
  <c r="B5" i="2"/>
  <c r="A6" i="2"/>
  <c r="F6" i="2" s="1"/>
  <c r="B6" i="2"/>
  <c r="A7" i="2"/>
  <c r="D7" i="2" s="1"/>
  <c r="I7" i="2" s="1"/>
  <c r="A8" i="2"/>
  <c r="A9" i="2"/>
  <c r="D9" i="2" s="1"/>
  <c r="I9" i="2" s="1"/>
  <c r="A10" i="2"/>
  <c r="D10" i="2" s="1"/>
  <c r="I10" i="2" s="1"/>
  <c r="B10" i="2"/>
  <c r="A11" i="2"/>
  <c r="D11" i="2" s="1"/>
  <c r="I11" i="2" s="1"/>
  <c r="B11" i="2"/>
  <c r="A12" i="2"/>
  <c r="D12" i="2" s="1"/>
  <c r="I12" i="2" s="1"/>
  <c r="B12" i="2"/>
  <c r="B3" i="1"/>
  <c r="C3" i="1"/>
  <c r="B3" i="2" s="1"/>
  <c r="B4" i="1"/>
  <c r="C4" i="1"/>
  <c r="B5" i="1"/>
  <c r="C5" i="1"/>
  <c r="B6" i="1"/>
  <c r="C6" i="1"/>
  <c r="B7" i="1"/>
  <c r="C7" i="1"/>
  <c r="B7" i="2" s="1"/>
  <c r="B8" i="1"/>
  <c r="B13" i="1" s="1"/>
  <c r="C8" i="1"/>
  <c r="C13" i="1" s="1"/>
  <c r="B9" i="1"/>
  <c r="C9" i="1"/>
  <c r="B9" i="2" s="1"/>
  <c r="B10" i="1"/>
  <c r="C10" i="1"/>
  <c r="B11" i="1"/>
  <c r="C11" i="1"/>
  <c r="B12" i="1"/>
  <c r="C12" i="1"/>
  <c r="B14" i="1"/>
  <c r="C14" i="1"/>
  <c r="D15" i="1"/>
  <c r="E15" i="1"/>
  <c r="F15" i="1"/>
  <c r="G15" i="1"/>
  <c r="H15" i="1"/>
  <c r="I15" i="1"/>
  <c r="J15" i="1"/>
  <c r="K15" i="1"/>
  <c r="B15" i="1"/>
  <c r="D14" i="1"/>
  <c r="E14" i="1"/>
  <c r="F14" i="1"/>
  <c r="G14" i="1"/>
  <c r="H14" i="1"/>
  <c r="I14" i="1"/>
  <c r="J14" i="1"/>
  <c r="K14" i="1"/>
  <c r="D13" i="1"/>
  <c r="E13" i="1"/>
  <c r="F13" i="1"/>
  <c r="G13" i="1"/>
  <c r="H13" i="1"/>
  <c r="I13" i="1"/>
  <c r="J13" i="1"/>
  <c r="K13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3" i="2" l="1"/>
  <c r="I3" i="2" s="1"/>
  <c r="F11" i="2"/>
  <c r="F10" i="2"/>
  <c r="F9" i="2"/>
  <c r="F8" i="2"/>
  <c r="B8" i="2"/>
  <c r="D8" i="2" s="1"/>
  <c r="I8" i="2" s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<sst xmlns="http://schemas.openxmlformats.org/spreadsheetml/2006/main" count="158" uniqueCount="76">
  <si>
    <t>suma</t>
  </si>
  <si>
    <t>średnia</t>
  </si>
  <si>
    <t>zlicz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</si>
  <si>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</si>
  <si>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</si>
  <si>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</si>
  <si>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</si>
  <si>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</si>
  <si>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</si>
  <si>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</si>
  <si>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</si>
  <si>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</si>
  <si>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</si>
  <si>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poniedziałek</t>
  </si>
  <si>
    <t>wtorek</t>
  </si>
  <si>
    <t>środa</t>
  </si>
  <si>
    <t>czwartek</t>
  </si>
  <si>
    <t>piątek</t>
  </si>
  <si>
    <t>sobota</t>
  </si>
  <si>
    <t>niedziela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</si>
  <si>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</si>
  <si>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</si>
  <si>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</si>
  <si>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</si>
  <si>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</si>
  <si>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</si>
  <si>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</si>
  <si>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</si>
  <si>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</si>
  <si>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</si>
  <si>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</si>
  <si>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</si>
  <si>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janek</t>
  </si>
  <si>
    <t>henryk</t>
  </si>
  <si>
    <t>ola</t>
  </si>
  <si>
    <t>fabian</t>
  </si>
  <si>
    <t>romek</t>
  </si>
  <si>
    <t>paweł</t>
  </si>
  <si>
    <t>jonasz</t>
  </si>
  <si>
    <t>sobieski</t>
  </si>
  <si>
    <t>Chopin</t>
  </si>
  <si>
    <t>cymes</t>
  </si>
  <si>
    <t>żytnia</t>
  </si>
  <si>
    <t>imiona</t>
  </si>
  <si>
    <t>data+a</t>
  </si>
  <si>
    <t>dni tygodnia</t>
  </si>
  <si>
    <t>dane razem</t>
  </si>
  <si>
    <t>działanie z warunkiem</t>
  </si>
  <si>
    <t>wypłata</t>
  </si>
  <si>
    <t>dwa warunki</t>
  </si>
  <si>
    <t>w zależonosci</t>
  </si>
  <si>
    <t>poskładana</t>
  </si>
  <si>
    <t>zboże</t>
  </si>
  <si>
    <t>woda</t>
  </si>
  <si>
    <t>mleko</t>
  </si>
  <si>
    <t>warzywa</t>
  </si>
  <si>
    <t>owoce</t>
  </si>
  <si>
    <t>alkohol</t>
  </si>
  <si>
    <t>dolar</t>
  </si>
  <si>
    <t>euro</t>
  </si>
  <si>
    <t>rubel</t>
  </si>
  <si>
    <t>produkt</t>
  </si>
  <si>
    <t>zboże z vat</t>
  </si>
  <si>
    <t>mleko_vat23</t>
  </si>
  <si>
    <t>alkohol_z_marza</t>
  </si>
  <si>
    <t>rok</t>
  </si>
  <si>
    <t>przedstawiciel</t>
  </si>
  <si>
    <t>Kowalski</t>
  </si>
  <si>
    <t>Nowak</t>
  </si>
  <si>
    <t>Kot</t>
  </si>
  <si>
    <t>Adamski</t>
  </si>
  <si>
    <t>Polski</t>
  </si>
  <si>
    <t>Piasek</t>
  </si>
  <si>
    <t>elemnty_rosnąco</t>
  </si>
  <si>
    <t>data</t>
  </si>
  <si>
    <t>owoce_w_dol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</si>
</sst>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14" fontId="0" fillId="0" borderId="0" xfId="0" applyNumberFormat="1"/>
    <xf numFmtId="44" fontId="0" fillId="0" borderId="0" xfId="1" applyFont="1"/>
    <xf numFmtId="0" fontId="0" fillId="0" borderId="0" xfId="0" applyNumberFormat="1"/>
  </cellXfs>
  <cellStyles count="3">
    <cellStyle name="Dobry" xfId="2" builtinId="26"/>
    <cellStyle name="Normalny" xfId="0" builtinId="0"/>
    <cellStyle name="Walutowy" xfId="1" builtinId="4"/>
  </cellStyles>
  <dxfs count="9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ur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arza"/>
      <sheetName val="Arkusz1"/>
      <sheetName val="kursy"/>
    </sheetNames>
    <definedNames>
      <definedName name="podstawowa" refersTo="='marza'!$B$1"/>
      <definedName name="vat_07" refersTo="='marza'!$B$9"/>
      <definedName name="vat_11" refersTo="='marza'!$B$7"/>
    </definedNames>
    <sheetDataSet>
      <sheetData sheetId="0"/>
      <sheetData sheetId="1">
        <row r="1">
          <cell r="B1">
            <v>0.3</v>
          </cell>
        </row>
        <row r="7">
          <cell r="B7">
            <v>0.11</v>
          </cell>
        </row>
        <row r="9">
          <cell r="B9">
            <v>7.0000000000000007E-2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91A26E-BED4-44F1-AC1B-B0A77E4EA24D}" name="Tabela5" displayName="Tabela5" ref="A1:O15" totalsRowShown="0">
  <autoFilter ref="A1:O15" xr:uid="{7391A26E-BED4-44F1-AC1B-B0A77E4EA24D}"/>
  <tableColumns count="15">
    <tableColumn id="11" xr3:uid="{253546DC-94A5-4E64-9CB9-5BC61B1C79D3}" name="rok" dataDxfId="7"/>
    <tableColumn id="1" xr3:uid="{D5EA3D2C-11E8-4820-8019-BDB12A3FC96D}" name="produkt"/>
    <tableColumn id="2" xr3:uid="{29959C70-6247-4795-B449-FDE99DD12BA8}" name="zboże"/>
    <tableColumn id="3" xr3:uid="{66939C5F-4443-4333-A875-E0BDA6052324}" name="woda"/>
    <tableColumn id="4" xr3:uid="{FB6F12DB-82E9-446C-A338-ACCF143EBAFB}" name="mleko"/>
    <tableColumn id="5" xr3:uid="{3BE7A899-4B0C-40B3-8262-988D3F9D5167}" name="warzywa"/>
    <tableColumn id="6" xr3:uid="{64A46032-D1FF-4B09-A000-34C4126947A4}" name="owoce"/>
    <tableColumn id="7" xr3:uid="{A5E70619-A6F4-47EB-8233-9F5CABB5D570}" name="alkohol"/>
    <tableColumn id="8" xr3:uid="{5F862CD6-D575-4911-8596-A357AFD6183E}" name="zboże z vat" dataDxfId="6">
      <calculatedColumnFormula array="1">[1]!vat_11*Tabela5[[#This Row],[zboże]]</calculatedColumnFormula>
    </tableColumn>
    <tableColumn id="9" xr3:uid="{1EF8857B-7633-4A5C-B4A5-9D9900982EEF}" name="mleko_vat23" dataDxfId="5">
      <calculatedColumnFormula array="1">[1]!vat_07*Tabela5[[#This Row],[mleko]]</calculatedColumnFormula>
    </tableColumn>
    <tableColumn id="10" xr3:uid="{BFF71C14-67AD-4BFE-BAF1-E2E15E61F972}" name="alkohol_z_marza" dataDxfId="4">
      <calculatedColumnFormula array="1">[1]!podstawowa*Tabela5[[#This Row],[alkohol]]+Tabela5[[#This Row],[alkohol]]</calculatedColumnFormula>
    </tableColumn>
    <tableColumn id="12" xr3:uid="{F74FF170-A915-450B-9ADC-BE3E639ACA1F}" name="przedstawiciel" dataDxfId="3"/>
    <tableColumn id="13" xr3:uid="{72066C55-8EF7-4453-A346-30FAB5F8A89A}" name="elemnty_rosnąco" dataDxfId="2"/>
    <tableColumn id="14" xr3:uid="{D962A26D-0E5F-4093-9EE2-9DD0F50CD08B}" name="data" dataDxfId="1">
      <calculatedColumnFormula>TODAY()+Tabela5[[#This Row],[elemnty_rosnąco]]</calculatedColumnFormula>
    </tableColumn>
    <tableColumn id="15" xr3:uid="{8DEAAF6F-9013-4871-9F82-41544D2BDD44}" name="owoce_w_dol" dataDxfId="0">
      <calculatedColumnFormula>ROUND((Tabela5[[#This Row],[owoce]]/dolar),2)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C85-F276-4A06-A24A-2ABF179DA95F}">
  <sheetPr codeName="Arkusz1"/>
  <dimension ref="A1:O15"/>
  <sheetViews>
    <sheetView zoomScale="190" zoomScaleNormal="190" workbookViewId="0">
      <selection activeCell="L2" sqref="L2"/>
    </sheetView>
  </sheetViews>
  <sheetFormatPr defaultRowHeight="15" x14ac:dyDescent="0.25"/>
  <sheetData>
    <row r="1" spans="1:15" x14ac:dyDescent="0.25">
      <c r="A1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13</v>
      </c>
      <c r="M2" t="s">
        <v>20</v>
      </c>
      <c r="N2" t="s">
        <v>32</v>
      </c>
      <c r="O2" t="s">
        <v>39</v>
      </c>
    </row>
    <row r="3" spans="1:15" x14ac:dyDescent="0.25">
      <c r="A3">
        <v>1</v>
      </c>
      <c r="B3">
        <f>B$2*$A3</f>
        <v>1</v>
      </c>
      <c r="C3">
        <f t="shared" ref="C3:K3" si="0">C$2*$A3</f>
        <v>2</v>
      </c>
      <c r="D3">
        <f t="shared" si="0"/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 t="s">
        <v>14</v>
      </c>
      <c r="M3" t="s">
        <v>21</v>
      </c>
      <c r="N3" t="s">
        <v>33</v>
      </c>
      <c r="O3" t="s">
        <v>40</v>
      </c>
    </row>
    <row r="4" spans="1:15" x14ac:dyDescent="0.25">
      <c r="A4">
        <v>2</v>
      </c>
      <c r="B4">
        <f t="shared" ref="B4:K12" si="1">B$2*$A4</f>
        <v>2</v>
      </c>
      <c r="C4">
        <f t="shared" si="1"/>
        <v>4</v>
      </c>
      <c r="D4">
        <f t="shared" si="1"/>
        <v>6</v>
      </c>
      <c r="E4">
        <f t="shared" si="1"/>
        <v>8</v>
      </c>
      <c r="F4">
        <f t="shared" si="1"/>
        <v>10</v>
      </c>
      <c r="G4">
        <f t="shared" si="1"/>
        <v>12</v>
      </c>
      <c r="H4">
        <f t="shared" si="1"/>
        <v>14</v>
      </c>
      <c r="I4">
        <f t="shared" si="1"/>
        <v>16</v>
      </c>
      <c r="J4">
        <f t="shared" si="1"/>
        <v>18</v>
      </c>
      <c r="K4">
        <f t="shared" si="1"/>
        <v>20</v>
      </c>
      <c r="L4" t="s">
        <v>15</v>
      </c>
      <c r="M4" t="s">
        <v>22</v>
      </c>
      <c r="N4" t="s">
        <v>34</v>
      </c>
      <c r="O4" t="s">
        <v>41</v>
      </c>
    </row>
    <row r="5" spans="1:15" x14ac:dyDescent="0.25">
      <c r="A5">
        <v>3</v>
      </c>
      <c r="B5">
        <f t="shared" si="1"/>
        <v>3</v>
      </c>
      <c r="C5">
        <f t="shared" si="1"/>
        <v>6</v>
      </c>
      <c r="D5">
        <f t="shared" si="1"/>
        <v>9</v>
      </c>
      <c r="E5">
        <f t="shared" si="1"/>
        <v>12</v>
      </c>
      <c r="F5">
        <f t="shared" si="1"/>
        <v>15</v>
      </c>
      <c r="G5">
        <f t="shared" si="1"/>
        <v>18</v>
      </c>
      <c r="H5">
        <f t="shared" si="1"/>
        <v>21</v>
      </c>
      <c r="I5">
        <f t="shared" si="1"/>
        <v>24</v>
      </c>
      <c r="J5">
        <f t="shared" si="1"/>
        <v>27</v>
      </c>
      <c r="K5">
        <f t="shared" si="1"/>
        <v>30</v>
      </c>
      <c r="L5" t="s">
        <v>16</v>
      </c>
      <c r="M5" t="s">
        <v>23</v>
      </c>
      <c r="N5" t="s">
        <v>35</v>
      </c>
      <c r="O5" t="s">
        <v>42</v>
      </c>
    </row>
    <row r="6" spans="1:15" x14ac:dyDescent="0.25">
      <c r="A6">
        <v>4</v>
      </c>
      <c r="B6">
        <f>B$2*$A6</f>
        <v>4</v>
      </c>
      <c r="C6">
        <f t="shared" si="1"/>
        <v>8</v>
      </c>
      <c r="D6">
        <f t="shared" si="1"/>
        <v>12</v>
      </c>
      <c r="E6">
        <f t="shared" si="1"/>
        <v>16</v>
      </c>
      <c r="F6">
        <f t="shared" si="1"/>
        <v>20</v>
      </c>
      <c r="G6">
        <f t="shared" si="1"/>
        <v>24</v>
      </c>
      <c r="H6">
        <f t="shared" si="1"/>
        <v>28</v>
      </c>
      <c r="I6">
        <f t="shared" si="1"/>
        <v>32</v>
      </c>
      <c r="J6">
        <f t="shared" si="1"/>
        <v>36</v>
      </c>
      <c r="K6">
        <f t="shared" si="1"/>
        <v>40</v>
      </c>
      <c r="L6" t="s">
        <v>17</v>
      </c>
      <c r="M6" t="s">
        <v>24</v>
      </c>
      <c r="N6" t="s">
        <v>36</v>
      </c>
      <c r="O6" t="s">
        <v>39</v>
      </c>
    </row>
    <row r="7" spans="1:15" x14ac:dyDescent="0.25">
      <c r="A7">
        <v>5</v>
      </c>
      <c r="B7">
        <f t="shared" si="1"/>
        <v>5</v>
      </c>
      <c r="C7">
        <f t="shared" si="1"/>
        <v>10</v>
      </c>
      <c r="D7">
        <f t="shared" si="1"/>
        <v>15</v>
      </c>
      <c r="E7">
        <f t="shared" si="1"/>
        <v>20</v>
      </c>
      <c r="F7">
        <f t="shared" si="1"/>
        <v>25</v>
      </c>
      <c r="G7">
        <f t="shared" si="1"/>
        <v>30</v>
      </c>
      <c r="H7">
        <f t="shared" si="1"/>
        <v>35</v>
      </c>
      <c r="I7">
        <f t="shared" si="1"/>
        <v>40</v>
      </c>
      <c r="J7">
        <f t="shared" si="1"/>
        <v>45</v>
      </c>
      <c r="K7">
        <f t="shared" si="1"/>
        <v>50</v>
      </c>
      <c r="L7" t="s">
        <v>18</v>
      </c>
      <c r="M7" t="s">
        <v>25</v>
      </c>
      <c r="N7" t="s">
        <v>37</v>
      </c>
      <c r="O7" t="s">
        <v>40</v>
      </c>
    </row>
    <row r="8" spans="1:15" x14ac:dyDescent="0.25">
      <c r="A8">
        <v>6</v>
      </c>
      <c r="B8">
        <f t="shared" si="1"/>
        <v>6</v>
      </c>
      <c r="C8">
        <f t="shared" si="1"/>
        <v>12</v>
      </c>
      <c r="D8">
        <f t="shared" si="1"/>
        <v>18</v>
      </c>
      <c r="E8">
        <f t="shared" si="1"/>
        <v>24</v>
      </c>
      <c r="F8">
        <f t="shared" si="1"/>
        <v>30</v>
      </c>
      <c r="G8">
        <f t="shared" si="1"/>
        <v>36</v>
      </c>
      <c r="H8">
        <f t="shared" si="1"/>
        <v>42</v>
      </c>
      <c r="I8">
        <f t="shared" si="1"/>
        <v>48</v>
      </c>
      <c r="J8">
        <f t="shared" si="1"/>
        <v>54</v>
      </c>
      <c r="K8">
        <f t="shared" si="1"/>
        <v>60</v>
      </c>
      <c r="L8" t="s">
        <v>19</v>
      </c>
      <c r="M8" t="s">
        <v>26</v>
      </c>
      <c r="N8" t="s">
        <v>38</v>
      </c>
      <c r="O8" t="s">
        <v>41</v>
      </c>
    </row>
    <row r="9" spans="1:15" x14ac:dyDescent="0.25">
      <c r="A9">
        <v>7</v>
      </c>
      <c r="B9">
        <f t="shared" si="1"/>
        <v>7</v>
      </c>
      <c r="C9">
        <f t="shared" si="1"/>
        <v>14</v>
      </c>
      <c r="D9">
        <f t="shared" si="1"/>
        <v>21</v>
      </c>
      <c r="E9">
        <f t="shared" si="1"/>
        <v>28</v>
      </c>
      <c r="F9">
        <f t="shared" si="1"/>
        <v>35</v>
      </c>
      <c r="G9">
        <f t="shared" si="1"/>
        <v>42</v>
      </c>
      <c r="H9">
        <f t="shared" si="1"/>
        <v>49</v>
      </c>
      <c r="I9">
        <f t="shared" si="1"/>
        <v>56</v>
      </c>
      <c r="J9">
        <f t="shared" si="1"/>
        <v>63</v>
      </c>
      <c r="K9">
        <f t="shared" si="1"/>
        <v>70</v>
      </c>
      <c r="L9" t="s">
        <v>13</v>
      </c>
      <c r="M9" t="s">
        <v>27</v>
      </c>
      <c r="N9" t="s">
        <v>32</v>
      </c>
      <c r="O9" t="s">
        <v>42</v>
      </c>
    </row>
    <row r="10" spans="1:15" x14ac:dyDescent="0.25">
      <c r="A10">
        <v>8</v>
      </c>
      <c r="B10">
        <f t="shared" si="1"/>
        <v>8</v>
      </c>
      <c r="C10">
        <f t="shared" si="1"/>
        <v>16</v>
      </c>
      <c r="D10">
        <f t="shared" si="1"/>
        <v>24</v>
      </c>
      <c r="E10">
        <f t="shared" si="1"/>
        <v>32</v>
      </c>
      <c r="F10">
        <f t="shared" si="1"/>
        <v>40</v>
      </c>
      <c r="G10">
        <f t="shared" si="1"/>
        <v>48</v>
      </c>
      <c r="H10">
        <f t="shared" si="1"/>
        <v>56</v>
      </c>
      <c r="I10">
        <f t="shared" si="1"/>
        <v>64</v>
      </c>
      <c r="J10">
        <f t="shared" si="1"/>
        <v>72</v>
      </c>
      <c r="K10">
        <f t="shared" si="1"/>
        <v>80</v>
      </c>
      <c r="L10" t="s">
        <v>14</v>
      </c>
      <c r="M10" t="s">
        <v>28</v>
      </c>
      <c r="N10" t="s">
        <v>33</v>
      </c>
      <c r="O10" t="s">
        <v>39</v>
      </c>
    </row>
    <row r="11" spans="1:15" x14ac:dyDescent="0.25">
      <c r="A11">
        <v>9</v>
      </c>
      <c r="B11">
        <f t="shared" si="1"/>
        <v>9</v>
      </c>
      <c r="C11">
        <f t="shared" si="1"/>
        <v>18</v>
      </c>
      <c r="D11">
        <f t="shared" si="1"/>
        <v>27</v>
      </c>
      <c r="E11">
        <f t="shared" si="1"/>
        <v>36</v>
      </c>
      <c r="F11">
        <f t="shared" si="1"/>
        <v>45</v>
      </c>
      <c r="G11">
        <f t="shared" si="1"/>
        <v>54</v>
      </c>
      <c r="H11">
        <f t="shared" si="1"/>
        <v>63</v>
      </c>
      <c r="I11">
        <f t="shared" si="1"/>
        <v>72</v>
      </c>
      <c r="J11">
        <f t="shared" si="1"/>
        <v>81</v>
      </c>
      <c r="K11">
        <f t="shared" si="1"/>
        <v>90</v>
      </c>
      <c r="L11" t="s">
        <v>15</v>
      </c>
      <c r="M11" t="s">
        <v>29</v>
      </c>
      <c r="N11" t="s">
        <v>34</v>
      </c>
      <c r="O11" t="s">
        <v>40</v>
      </c>
    </row>
    <row r="12" spans="1:15" x14ac:dyDescent="0.25">
      <c r="A12">
        <v>10</v>
      </c>
      <c r="B12">
        <f t="shared" si="1"/>
        <v>10</v>
      </c>
      <c r="C12">
        <f t="shared" si="1"/>
        <v>20</v>
      </c>
      <c r="D12">
        <f t="shared" si="1"/>
        <v>30</v>
      </c>
      <c r="E12">
        <f t="shared" si="1"/>
        <v>40</v>
      </c>
      <c r="F12">
        <f t="shared" si="1"/>
        <v>50</v>
      </c>
      <c r="G12">
        <f t="shared" si="1"/>
        <v>60</v>
      </c>
      <c r="H12">
        <f t="shared" si="1"/>
        <v>70</v>
      </c>
      <c r="I12">
        <f t="shared" si="1"/>
        <v>80</v>
      </c>
      <c r="J12">
        <f t="shared" si="1"/>
        <v>90</v>
      </c>
      <c r="K12">
        <f t="shared" si="1"/>
        <v>100</v>
      </c>
      <c r="L12" t="s">
        <v>16</v>
      </c>
      <c r="M12" t="s">
        <v>30</v>
      </c>
      <c r="N12" t="s">
        <v>35</v>
      </c>
      <c r="O12" t="s">
        <v>41</v>
      </c>
    </row>
    <row r="13" spans="1:15" x14ac:dyDescent="0.25">
      <c r="A13" s="1" t="s">
        <v>0</v>
      </c>
      <c r="B13" s="1">
        <f t="shared" ref="B13:K13" si="2">SUM(B3:B12)</f>
        <v>55</v>
      </c>
      <c r="C13" s="1">
        <f t="shared" si="2"/>
        <v>110</v>
      </c>
      <c r="D13" s="1">
        <f t="shared" si="2"/>
        <v>165</v>
      </c>
      <c r="E13" s="1">
        <f t="shared" si="2"/>
        <v>220</v>
      </c>
      <c r="F13" s="1">
        <f t="shared" si="2"/>
        <v>275</v>
      </c>
      <c r="G13" s="1">
        <f t="shared" si="2"/>
        <v>330</v>
      </c>
      <c r="H13" s="1">
        <f t="shared" si="2"/>
        <v>385</v>
      </c>
      <c r="I13" s="1">
        <f t="shared" si="2"/>
        <v>440</v>
      </c>
      <c r="J13" s="1">
        <f t="shared" si="2"/>
        <v>495</v>
      </c>
      <c r="K13" s="1">
        <f t="shared" si="2"/>
        <v>550</v>
      </c>
      <c r="L13" t="s">
        <v>17</v>
      </c>
      <c r="M13" t="s">
        <v>31</v>
      </c>
      <c r="N13" t="s">
        <v>36</v>
      </c>
      <c r="O13" t="s">
        <v>42</v>
      </c>
    </row>
    <row r="14" spans="1:15" x14ac:dyDescent="0.25">
      <c r="A14" s="1" t="s">
        <v>1</v>
      </c>
      <c r="B14" s="1">
        <f>AVERAGE(B3:B12)</f>
        <v>5.5</v>
      </c>
      <c r="C14" s="1">
        <f t="shared" ref="C14:K14" si="3">AVERAGE(C3:C12)</f>
        <v>11</v>
      </c>
      <c r="D14" s="1">
        <f t="shared" si="3"/>
        <v>16.5</v>
      </c>
      <c r="E14" s="1">
        <f t="shared" si="3"/>
        <v>22</v>
      </c>
      <c r="F14" s="1">
        <f t="shared" si="3"/>
        <v>27.5</v>
      </c>
      <c r="G14" s="1">
        <f t="shared" si="3"/>
        <v>33</v>
      </c>
      <c r="H14" s="1">
        <f t="shared" si="3"/>
        <v>38.5</v>
      </c>
      <c r="I14" s="1">
        <f t="shared" si="3"/>
        <v>44</v>
      </c>
      <c r="J14" s="1">
        <f t="shared" si="3"/>
        <v>49.5</v>
      </c>
      <c r="K14" s="1">
        <f t="shared" si="3"/>
        <v>55</v>
      </c>
      <c r="L14" t="s">
        <v>18</v>
      </c>
      <c r="M14" t="s">
        <v>20</v>
      </c>
      <c r="N14" t="s">
        <v>37</v>
      </c>
      <c r="O14" t="s">
        <v>39</v>
      </c>
    </row>
    <row r="15" spans="1:15" x14ac:dyDescent="0.25">
      <c r="A15" s="1" t="s">
        <v>2</v>
      </c>
      <c r="B15" s="1">
        <f>COUNT(B3:B12)</f>
        <v>10</v>
      </c>
      <c r="C15" s="1">
        <f t="shared" ref="C15:K15" si="4">COUNT(C3:C12)</f>
        <v>10</v>
      </c>
      <c r="D15" s="1">
        <f t="shared" si="4"/>
        <v>10</v>
      </c>
      <c r="E15" s="1">
        <f t="shared" si="4"/>
        <v>10</v>
      </c>
      <c r="F15" s="1">
        <f t="shared" si="4"/>
        <v>10</v>
      </c>
      <c r="G15" s="1">
        <f t="shared" si="4"/>
        <v>10</v>
      </c>
      <c r="H15" s="1">
        <f t="shared" si="4"/>
        <v>10</v>
      </c>
      <c r="I15" s="1">
        <f t="shared" si="4"/>
        <v>10</v>
      </c>
      <c r="J15" s="1">
        <f t="shared" si="4"/>
        <v>10</v>
      </c>
      <c r="K15" s="1">
        <f t="shared" si="4"/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94E8-8A2A-43AC-8E77-604A857F8F47}">
  <sheetPr codeName="Arkusz2"/>
  <dimension ref="A1:M12"/>
  <sheetViews>
    <sheetView topLeftCell="G1" zoomScale="235" zoomScaleNormal="235" workbookViewId="0">
      <selection activeCell="M2" sqref="M2"/>
    </sheetView>
  </sheetViews>
  <sheetFormatPr defaultRowHeight="15" x14ac:dyDescent="0.25"/>
  <cols>
    <col min="5" max="5" width="12.28515625" bestFit="1" customWidth="1"/>
    <col min="6" max="6" width="10.28515625" bestFit="1" customWidth="1"/>
    <col min="8" max="8" width="17.28515625" customWidth="1"/>
    <col min="10" max="10" width="11.28515625" customWidth="1"/>
    <col min="11" max="11" width="22.5703125" customWidth="1"/>
    <col min="12" max="12" width="12.140625" customWidth="1"/>
    <col min="13" max="13" width="11.85546875" customWidth="1"/>
  </cols>
  <sheetData>
    <row r="1" spans="1:13" x14ac:dyDescent="0.25">
      <c r="A1" t="str">
        <f>Arkusz1!B1</f>
        <v>a</v>
      </c>
      <c r="B1" t="str">
        <f>Arkusz1!C1</f>
        <v>b</v>
      </c>
      <c r="C1" t="s">
        <v>43</v>
      </c>
      <c r="D1" t="s">
        <v>0</v>
      </c>
      <c r="E1" t="s">
        <v>48</v>
      </c>
      <c r="F1" t="s">
        <v>44</v>
      </c>
      <c r="G1" t="s">
        <v>45</v>
      </c>
      <c r="H1" t="s">
        <v>46</v>
      </c>
      <c r="I1" t="s">
        <v>47</v>
      </c>
      <c r="K1" t="s">
        <v>49</v>
      </c>
      <c r="L1" t="s">
        <v>50</v>
      </c>
      <c r="M1" t="s">
        <v>51</v>
      </c>
    </row>
    <row r="2" spans="1:13" x14ac:dyDescent="0.25">
      <c r="A2">
        <f>Arkusz1!B2</f>
        <v>1</v>
      </c>
      <c r="B2">
        <f>Arkusz1!C2</f>
        <v>2</v>
      </c>
      <c r="C2" t="s">
        <v>32</v>
      </c>
      <c r="D2">
        <f>A2+B2</f>
        <v>3</v>
      </c>
      <c r="E2" s="3">
        <v>21322</v>
      </c>
      <c r="F2" s="2">
        <f ca="1">TODAY()+A2</f>
        <v>44540</v>
      </c>
      <c r="G2" t="s">
        <v>13</v>
      </c>
      <c r="H2" t="str">
        <f>C2 &amp; " " &amp; G2</f>
        <v>janek poniedziałek</v>
      </c>
      <c r="I2" t="str">
        <f>IF(D2=27,"kobieta","facet")</f>
        <v>facet</v>
      </c>
      <c r="J2">
        <f>IF(I2="facet",E2/2,E2/4)</f>
        <v>10661</v>
      </c>
      <c r="K2" t="b">
        <f>AND(I2="facet",E2&gt;15000)</f>
        <v>1</v>
      </c>
      <c r="L2">
        <f>IF(K2=TRUE,J2*3,J2/3)</f>
        <v>31983</v>
      </c>
      <c r="M2">
        <f>IF(AND(I2="facet",E2&gt;15000),J2*D2,J2/3)</f>
        <v>31983</v>
      </c>
    </row>
    <row r="3" spans="1:13" x14ac:dyDescent="0.25">
      <c r="A3">
        <f>Arkusz1!B3</f>
        <v>1</v>
      </c>
      <c r="B3">
        <f>Arkusz1!C3</f>
        <v>2</v>
      </c>
      <c r="C3" t="s">
        <v>33</v>
      </c>
      <c r="D3">
        <f t="shared" ref="D3:D12" si="0">A3+B3</f>
        <v>3</v>
      </c>
      <c r="E3" s="3">
        <v>213</v>
      </c>
      <c r="F3" s="2">
        <f t="shared" ref="F3:F12" ca="1" si="1">TODAY()+A3</f>
        <v>44540</v>
      </c>
      <c r="G3" t="s">
        <v>14</v>
      </c>
      <c r="H3" t="str">
        <f t="shared" ref="H3:H12" si="2">C3 &amp; " " &amp; G3</f>
        <v>henryk wtorek</v>
      </c>
      <c r="I3" t="str">
        <f t="shared" ref="I3:I12" si="3">IF(D3=27,"kobieta","facet")</f>
        <v>facet</v>
      </c>
      <c r="J3">
        <f t="shared" ref="J3:J12" si="4">IF(I3="facet",E3/2,E3/4)</f>
        <v>106.5</v>
      </c>
      <c r="K3" t="b">
        <f t="shared" ref="K3:K12" si="5">AND(I3="facet",E3&gt;15000)</f>
        <v>0</v>
      </c>
      <c r="L3">
        <f t="shared" ref="L3:L12" si="6">IF(K3=TRUE,J3*D3,J3/3)</f>
        <v>35.5</v>
      </c>
      <c r="M3">
        <f t="shared" ref="M3:M12" si="7">IF(AND(I3="facet",E3&gt;15000),J3*D3,J3/3)</f>
        <v>35.5</v>
      </c>
    </row>
    <row r="4" spans="1:13" x14ac:dyDescent="0.25">
      <c r="A4">
        <f>Arkusz1!B4</f>
        <v>2</v>
      </c>
      <c r="B4">
        <f>Arkusz1!C4</f>
        <v>4</v>
      </c>
      <c r="C4" t="s">
        <v>34</v>
      </c>
      <c r="D4">
        <v>27</v>
      </c>
      <c r="E4" s="3">
        <v>21</v>
      </c>
      <c r="F4" s="2">
        <f t="shared" ca="1" si="1"/>
        <v>44541</v>
      </c>
      <c r="G4" t="s">
        <v>15</v>
      </c>
      <c r="H4" t="str">
        <f t="shared" si="2"/>
        <v>ola środa</v>
      </c>
      <c r="I4" t="str">
        <f t="shared" si="3"/>
        <v>kobieta</v>
      </c>
      <c r="J4">
        <f t="shared" si="4"/>
        <v>5.25</v>
      </c>
      <c r="K4" t="b">
        <f t="shared" si="5"/>
        <v>0</v>
      </c>
      <c r="L4">
        <f t="shared" si="6"/>
        <v>1.75</v>
      </c>
      <c r="M4">
        <f t="shared" si="7"/>
        <v>1.75</v>
      </c>
    </row>
    <row r="5" spans="1:13" x14ac:dyDescent="0.25">
      <c r="A5">
        <f>Arkusz1!B5</f>
        <v>3</v>
      </c>
      <c r="B5">
        <f>Arkusz1!C5</f>
        <v>6</v>
      </c>
      <c r="C5" t="s">
        <v>35</v>
      </c>
      <c r="D5">
        <f t="shared" si="0"/>
        <v>9</v>
      </c>
      <c r="E5" s="3">
        <v>24234</v>
      </c>
      <c r="F5" s="2">
        <f t="shared" ca="1" si="1"/>
        <v>44542</v>
      </c>
      <c r="G5" t="s">
        <v>16</v>
      </c>
      <c r="H5" t="str">
        <f t="shared" si="2"/>
        <v>fabian czwartek</v>
      </c>
      <c r="I5" t="str">
        <f t="shared" si="3"/>
        <v>facet</v>
      </c>
      <c r="J5">
        <f t="shared" si="4"/>
        <v>12117</v>
      </c>
      <c r="K5" t="b">
        <f t="shared" si="5"/>
        <v>1</v>
      </c>
      <c r="L5">
        <f t="shared" si="6"/>
        <v>109053</v>
      </c>
      <c r="M5">
        <f t="shared" si="7"/>
        <v>109053</v>
      </c>
    </row>
    <row r="6" spans="1:13" x14ac:dyDescent="0.25">
      <c r="A6">
        <f>Arkusz1!B6</f>
        <v>4</v>
      </c>
      <c r="B6">
        <f>Arkusz1!C6</f>
        <v>8</v>
      </c>
      <c r="C6" t="s">
        <v>36</v>
      </c>
      <c r="D6">
        <f t="shared" si="0"/>
        <v>12</v>
      </c>
      <c r="E6" s="3">
        <v>13583.5</v>
      </c>
      <c r="F6" s="2">
        <f t="shared" ca="1" si="1"/>
        <v>44543</v>
      </c>
      <c r="G6" t="s">
        <v>17</v>
      </c>
      <c r="H6" t="str">
        <f t="shared" si="2"/>
        <v>romek piątek</v>
      </c>
      <c r="I6" t="str">
        <f t="shared" si="3"/>
        <v>facet</v>
      </c>
      <c r="J6">
        <f t="shared" si="4"/>
        <v>6791.75</v>
      </c>
      <c r="K6" t="b">
        <f t="shared" si="5"/>
        <v>0</v>
      </c>
      <c r="L6">
        <f t="shared" si="6"/>
        <v>2263.9166666666665</v>
      </c>
      <c r="M6">
        <f t="shared" si="7"/>
        <v>2263.9166666666665</v>
      </c>
    </row>
    <row r="7" spans="1:13" x14ac:dyDescent="0.25">
      <c r="A7">
        <f>Arkusz1!B7</f>
        <v>5</v>
      </c>
      <c r="B7">
        <f>Arkusz1!C7</f>
        <v>10</v>
      </c>
      <c r="C7" t="s">
        <v>37</v>
      </c>
      <c r="D7">
        <f t="shared" si="0"/>
        <v>15</v>
      </c>
      <c r="E7" s="3">
        <v>14437.9</v>
      </c>
      <c r="F7" s="2">
        <f t="shared" ca="1" si="1"/>
        <v>44544</v>
      </c>
      <c r="G7" t="s">
        <v>18</v>
      </c>
      <c r="H7" t="str">
        <f t="shared" si="2"/>
        <v>paweł sobota</v>
      </c>
      <c r="I7" t="str">
        <f t="shared" si="3"/>
        <v>facet</v>
      </c>
      <c r="J7">
        <f t="shared" si="4"/>
        <v>7218.95</v>
      </c>
      <c r="K7" t="b">
        <f t="shared" si="5"/>
        <v>0</v>
      </c>
      <c r="L7">
        <f t="shared" si="6"/>
        <v>2406.3166666666666</v>
      </c>
      <c r="M7">
        <f t="shared" si="7"/>
        <v>2406.3166666666666</v>
      </c>
    </row>
    <row r="8" spans="1:13" x14ac:dyDescent="0.25">
      <c r="A8">
        <f>Arkusz1!B8</f>
        <v>6</v>
      </c>
      <c r="B8">
        <f>Arkusz1!C8</f>
        <v>12</v>
      </c>
      <c r="C8" t="s">
        <v>38</v>
      </c>
      <c r="D8">
        <f t="shared" si="0"/>
        <v>18</v>
      </c>
      <c r="E8" s="3">
        <v>15292.3</v>
      </c>
      <c r="F8" s="2">
        <f t="shared" ca="1" si="1"/>
        <v>44545</v>
      </c>
      <c r="G8" t="s">
        <v>19</v>
      </c>
      <c r="H8" t="str">
        <f t="shared" si="2"/>
        <v>jonasz niedziela</v>
      </c>
      <c r="I8" t="str">
        <f t="shared" si="3"/>
        <v>facet</v>
      </c>
      <c r="J8">
        <f t="shared" si="4"/>
        <v>7646.15</v>
      </c>
      <c r="K8" t="b">
        <f t="shared" si="5"/>
        <v>1</v>
      </c>
      <c r="L8">
        <f t="shared" si="6"/>
        <v>137630.69999999998</v>
      </c>
      <c r="M8">
        <f t="shared" si="7"/>
        <v>137630.69999999998</v>
      </c>
    </row>
    <row r="9" spans="1:13" x14ac:dyDescent="0.25">
      <c r="A9">
        <f>Arkusz1!B9</f>
        <v>7</v>
      </c>
      <c r="B9">
        <f>Arkusz1!C9</f>
        <v>14</v>
      </c>
      <c r="C9" t="s">
        <v>32</v>
      </c>
      <c r="D9">
        <f t="shared" si="0"/>
        <v>21</v>
      </c>
      <c r="E9" s="3">
        <v>16146.7</v>
      </c>
      <c r="F9" s="2">
        <f t="shared" ca="1" si="1"/>
        <v>44546</v>
      </c>
      <c r="G9" t="s">
        <v>13</v>
      </c>
      <c r="H9" t="str">
        <f t="shared" si="2"/>
        <v>janek poniedziałek</v>
      </c>
      <c r="I9" t="str">
        <f t="shared" si="3"/>
        <v>facet</v>
      </c>
      <c r="J9">
        <f t="shared" si="4"/>
        <v>8073.35</v>
      </c>
      <c r="K9" t="b">
        <f t="shared" si="5"/>
        <v>1</v>
      </c>
      <c r="L9">
        <f t="shared" si="6"/>
        <v>169540.35</v>
      </c>
      <c r="M9">
        <f t="shared" si="7"/>
        <v>169540.35</v>
      </c>
    </row>
    <row r="10" spans="1:13" x14ac:dyDescent="0.25">
      <c r="A10">
        <f>Arkusz1!B10</f>
        <v>8</v>
      </c>
      <c r="B10">
        <f>Arkusz1!C10</f>
        <v>16</v>
      </c>
      <c r="C10" t="s">
        <v>33</v>
      </c>
      <c r="D10">
        <f t="shared" si="0"/>
        <v>24</v>
      </c>
      <c r="E10" s="3">
        <v>17001.099999999999</v>
      </c>
      <c r="F10" s="2">
        <f t="shared" ca="1" si="1"/>
        <v>44547</v>
      </c>
      <c r="G10" t="s">
        <v>14</v>
      </c>
      <c r="H10" t="str">
        <f t="shared" si="2"/>
        <v>henryk wtorek</v>
      </c>
      <c r="I10" t="str">
        <f t="shared" si="3"/>
        <v>facet</v>
      </c>
      <c r="J10">
        <f t="shared" si="4"/>
        <v>8500.5499999999993</v>
      </c>
      <c r="K10" t="b">
        <f t="shared" si="5"/>
        <v>1</v>
      </c>
      <c r="L10">
        <f t="shared" si="6"/>
        <v>204013.19999999998</v>
      </c>
      <c r="M10">
        <f t="shared" si="7"/>
        <v>204013.19999999998</v>
      </c>
    </row>
    <row r="11" spans="1:13" x14ac:dyDescent="0.25">
      <c r="A11">
        <f>Arkusz1!B11</f>
        <v>9</v>
      </c>
      <c r="B11">
        <f>Arkusz1!C11</f>
        <v>18</v>
      </c>
      <c r="C11" t="s">
        <v>34</v>
      </c>
      <c r="D11">
        <f t="shared" si="0"/>
        <v>27</v>
      </c>
      <c r="E11" s="3">
        <v>17855.5</v>
      </c>
      <c r="F11" s="2">
        <f t="shared" ca="1" si="1"/>
        <v>44548</v>
      </c>
      <c r="G11" t="s">
        <v>15</v>
      </c>
      <c r="H11" t="str">
        <f t="shared" si="2"/>
        <v>ola środa</v>
      </c>
      <c r="I11" t="str">
        <f t="shared" si="3"/>
        <v>kobieta</v>
      </c>
      <c r="J11">
        <f t="shared" si="4"/>
        <v>4463.875</v>
      </c>
      <c r="K11" t="b">
        <f t="shared" si="5"/>
        <v>0</v>
      </c>
      <c r="L11">
        <f t="shared" si="6"/>
        <v>1487.9583333333333</v>
      </c>
      <c r="M11">
        <f t="shared" si="7"/>
        <v>1487.9583333333333</v>
      </c>
    </row>
    <row r="12" spans="1:13" x14ac:dyDescent="0.25">
      <c r="A12">
        <f>Arkusz1!B12</f>
        <v>10</v>
      </c>
      <c r="B12">
        <f>Arkusz1!C12</f>
        <v>20</v>
      </c>
      <c r="C12" t="s">
        <v>35</v>
      </c>
      <c r="D12">
        <f t="shared" si="0"/>
        <v>30</v>
      </c>
      <c r="E12" s="3">
        <v>18709.900000000001</v>
      </c>
      <c r="F12" s="2">
        <f t="shared" ca="1" si="1"/>
        <v>44549</v>
      </c>
      <c r="G12" t="s">
        <v>16</v>
      </c>
      <c r="H12" t="str">
        <f t="shared" si="2"/>
        <v>fabian czwartek</v>
      </c>
      <c r="I12" t="str">
        <f t="shared" si="3"/>
        <v>facet</v>
      </c>
      <c r="J12">
        <f t="shared" si="4"/>
        <v>9354.9500000000007</v>
      </c>
      <c r="K12" t="b">
        <f t="shared" si="5"/>
        <v>1</v>
      </c>
      <c r="L12">
        <f t="shared" si="6"/>
        <v>280648.5</v>
      </c>
      <c r="M12">
        <f t="shared" si="7"/>
        <v>280648.5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5312-40FD-4D74-8F0A-DB1CFD4392D6}">
  <sheetPr codeName="Arkusz3"/>
  <dimension ref="A1:M7"/>
  <sheetViews>
    <sheetView zoomScale="205" zoomScaleNormal="205" workbookViewId="0">
      <selection sqref="A1:M7"/>
    </sheetView>
  </sheetViews>
  <sheetFormatPr defaultRowHeight="15" x14ac:dyDescent="0.25"/>
  <sheetData>
    <row r="1" spans="1:13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52</v>
      </c>
      <c r="B2">
        <v>12</v>
      </c>
      <c r="C2">
        <v>25.200000000000003</v>
      </c>
      <c r="D2">
        <v>38.4</v>
      </c>
      <c r="E2">
        <v>51.6</v>
      </c>
      <c r="F2">
        <v>64.8</v>
      </c>
      <c r="G2">
        <v>78</v>
      </c>
      <c r="H2">
        <v>91.2</v>
      </c>
      <c r="I2">
        <v>104.4</v>
      </c>
      <c r="J2">
        <v>117.6</v>
      </c>
      <c r="K2">
        <v>130.80000000000001</v>
      </c>
      <c r="L2">
        <v>144</v>
      </c>
      <c r="M2">
        <v>157.19999999999999</v>
      </c>
    </row>
    <row r="3" spans="1:13" x14ac:dyDescent="0.25">
      <c r="A3" t="s">
        <v>53</v>
      </c>
      <c r="B3">
        <v>15</v>
      </c>
      <c r="C3">
        <v>31.5</v>
      </c>
      <c r="D3">
        <v>48</v>
      </c>
      <c r="E3">
        <v>64.5</v>
      </c>
      <c r="F3">
        <v>81</v>
      </c>
      <c r="G3">
        <v>97.5</v>
      </c>
      <c r="H3">
        <v>114</v>
      </c>
      <c r="I3">
        <v>130.5</v>
      </c>
      <c r="J3">
        <v>147</v>
      </c>
      <c r="K3">
        <v>163.5</v>
      </c>
      <c r="L3">
        <v>180</v>
      </c>
      <c r="M3">
        <v>196.5</v>
      </c>
    </row>
    <row r="4" spans="1:13" x14ac:dyDescent="0.25">
      <c r="A4" t="s">
        <v>54</v>
      </c>
      <c r="B4">
        <v>13</v>
      </c>
      <c r="C4">
        <v>27.3</v>
      </c>
      <c r="D4">
        <v>41.6</v>
      </c>
      <c r="E4">
        <v>55.9</v>
      </c>
      <c r="F4">
        <v>70.2</v>
      </c>
      <c r="G4">
        <v>84.5</v>
      </c>
      <c r="H4">
        <v>98.8</v>
      </c>
      <c r="I4">
        <v>113.1</v>
      </c>
      <c r="J4">
        <v>127.4</v>
      </c>
      <c r="K4">
        <v>141.69999999999999</v>
      </c>
      <c r="L4">
        <v>156</v>
      </c>
      <c r="M4">
        <v>170.3</v>
      </c>
    </row>
    <row r="5" spans="1:13" x14ac:dyDescent="0.25">
      <c r="A5" t="s">
        <v>55</v>
      </c>
      <c r="B5">
        <v>22</v>
      </c>
      <c r="C5">
        <v>46.2</v>
      </c>
      <c r="D5">
        <v>70.400000000000006</v>
      </c>
      <c r="E5">
        <v>94.6</v>
      </c>
      <c r="F5">
        <v>118.8</v>
      </c>
      <c r="G5">
        <v>143</v>
      </c>
      <c r="H5">
        <v>167.2</v>
      </c>
      <c r="I5">
        <v>191.4</v>
      </c>
      <c r="J5">
        <v>215.6</v>
      </c>
      <c r="K5">
        <v>239.8</v>
      </c>
      <c r="L5">
        <v>264</v>
      </c>
      <c r="M5">
        <v>288.2</v>
      </c>
    </row>
    <row r="6" spans="1:13" x14ac:dyDescent="0.25">
      <c r="A6" t="s">
        <v>56</v>
      </c>
      <c r="B6">
        <v>55</v>
      </c>
      <c r="C6">
        <v>115.5</v>
      </c>
      <c r="D6">
        <v>176</v>
      </c>
      <c r="E6">
        <v>236.5</v>
      </c>
      <c r="F6">
        <v>297</v>
      </c>
      <c r="G6">
        <v>357.5</v>
      </c>
      <c r="H6">
        <v>418</v>
      </c>
      <c r="I6">
        <v>478.5</v>
      </c>
      <c r="J6">
        <v>539</v>
      </c>
      <c r="K6">
        <v>599.5</v>
      </c>
      <c r="L6">
        <v>660</v>
      </c>
      <c r="M6">
        <v>720.5</v>
      </c>
    </row>
    <row r="7" spans="1:13" x14ac:dyDescent="0.25">
      <c r="A7" t="s">
        <v>57</v>
      </c>
      <c r="B7">
        <v>22</v>
      </c>
      <c r="C7">
        <v>46.2</v>
      </c>
      <c r="D7">
        <v>70.400000000000006</v>
      </c>
      <c r="E7">
        <v>94.6</v>
      </c>
      <c r="F7">
        <v>118.8</v>
      </c>
      <c r="G7">
        <v>143</v>
      </c>
      <c r="H7">
        <v>167.2</v>
      </c>
      <c r="I7">
        <v>191.4</v>
      </c>
      <c r="J7">
        <v>215.6</v>
      </c>
      <c r="K7">
        <v>239.8</v>
      </c>
      <c r="L7">
        <v>264</v>
      </c>
      <c r="M7">
        <v>288.2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5AB7-5216-4B07-A276-BD9B311AA9BE}">
  <sheetPr codeName="Arkusz4"/>
  <dimension ref="A1:M7"/>
  <sheetViews>
    <sheetView zoomScale="205" zoomScaleNormal="205" workbookViewId="0">
      <selection activeCell="F4" sqref="F4"/>
    </sheetView>
  </sheetViews>
  <sheetFormatPr defaultRowHeight="15" x14ac:dyDescent="0.25"/>
  <sheetData>
    <row r="1" spans="1:13" x14ac:dyDescent="0.25">
      <c r="A1">
        <f>produkty!A1</f>
        <v>0</v>
      </c>
      <c r="B1" t="str">
        <f>produkty!B1</f>
        <v>styczeń</v>
      </c>
      <c r="C1" t="str">
        <f>produkty!C1</f>
        <v>luty</v>
      </c>
      <c r="D1" t="str">
        <f>produkty!D1</f>
        <v>marzec</v>
      </c>
      <c r="E1" t="str">
        <f>produkty!E1</f>
        <v>kwiecień</v>
      </c>
      <c r="F1" t="str">
        <f>produkty!F1</f>
        <v>maj</v>
      </c>
      <c r="G1" t="str">
        <f>produkty!G1</f>
        <v>czerwiec</v>
      </c>
      <c r="H1" t="str">
        <f>produkty!H1</f>
        <v>lipiec</v>
      </c>
      <c r="I1" t="str">
        <f>produkty!I1</f>
        <v>sierpień</v>
      </c>
      <c r="J1" t="str">
        <f>produkty!J1</f>
        <v>wrzesień</v>
      </c>
      <c r="K1" t="str">
        <f>produkty!K1</f>
        <v>październik</v>
      </c>
      <c r="L1" t="str">
        <f>produkty!L1</f>
        <v>listopad</v>
      </c>
      <c r="M1" t="str">
        <f>produkty!M1</f>
        <v>grudzień</v>
      </c>
    </row>
    <row r="2" spans="1:13" x14ac:dyDescent="0.25">
      <c r="A2" t="str">
        <f>produkty!A2</f>
        <v>zboże</v>
      </c>
      <c r="B2">
        <f>(produkty!B2)/dolar</f>
        <v>2.9484029484029484</v>
      </c>
      <c r="C2">
        <f>(produkty!C2)/dolar</f>
        <v>6.1916461916461918</v>
      </c>
      <c r="D2">
        <f>(produkty!D2)/dolar</f>
        <v>9.4348894348894348</v>
      </c>
      <c r="E2">
        <f>(produkty!E2)/dolar</f>
        <v>12.678132678132677</v>
      </c>
      <c r="F2">
        <f>(produkty!F2)/dolar</f>
        <v>15.921375921375919</v>
      </c>
      <c r="G2">
        <f>(produkty!G2)/dolar</f>
        <v>19.164619164619165</v>
      </c>
      <c r="H2">
        <f>(produkty!H2)/dolar</f>
        <v>22.407862407862407</v>
      </c>
      <c r="I2">
        <f>(produkty!I2)/dolar</f>
        <v>25.651105651105652</v>
      </c>
      <c r="J2">
        <f>(produkty!J2)/dolar</f>
        <v>28.894348894348891</v>
      </c>
      <c r="K2">
        <f>(produkty!K2)/dolar</f>
        <v>32.137592137592137</v>
      </c>
      <c r="L2">
        <f>(produkty!L2)/dolar</f>
        <v>35.380835380835379</v>
      </c>
      <c r="M2">
        <f>(produkty!M2)/dolar</f>
        <v>38.624078624078621</v>
      </c>
    </row>
    <row r="3" spans="1:13" x14ac:dyDescent="0.25">
      <c r="A3" t="str">
        <f>produkty!A3</f>
        <v>woda</v>
      </c>
      <c r="B3">
        <f>(produkty!B3)/dolar</f>
        <v>3.6855036855036851</v>
      </c>
      <c r="C3">
        <f>(produkty!C3)/dolar</f>
        <v>7.7395577395577391</v>
      </c>
      <c r="D3">
        <f>(produkty!D3)/dolar</f>
        <v>11.793611793611793</v>
      </c>
      <c r="E3">
        <f>(produkty!E3)/dolar</f>
        <v>15.847665847665846</v>
      </c>
      <c r="F3">
        <f>(produkty!F3)/dolar</f>
        <v>19.9017199017199</v>
      </c>
      <c r="G3">
        <f>(produkty!G3)/dolar</f>
        <v>23.955773955773953</v>
      </c>
      <c r="H3">
        <f>(produkty!H3)/dolar</f>
        <v>28.009828009828009</v>
      </c>
      <c r="I3">
        <f>(produkty!I3)/dolar</f>
        <v>32.063882063882062</v>
      </c>
      <c r="J3">
        <f>(produkty!J3)/dolar</f>
        <v>36.117936117936118</v>
      </c>
      <c r="K3">
        <f>(produkty!K3)/dolar</f>
        <v>40.171990171990167</v>
      </c>
      <c r="L3">
        <f>(produkty!L3)/dolar</f>
        <v>44.226044226044223</v>
      </c>
      <c r="M3">
        <f>(produkty!M3)/dolar</f>
        <v>48.280098280098279</v>
      </c>
    </row>
    <row r="4" spans="1:13" x14ac:dyDescent="0.25">
      <c r="A4" t="str">
        <f>produkty!A4</f>
        <v>mleko</v>
      </c>
      <c r="B4">
        <f>(produkty!B4)/dolar</f>
        <v>3.1941031941031941</v>
      </c>
      <c r="C4">
        <f>(produkty!C4)/dolar</f>
        <v>6.7076167076167073</v>
      </c>
      <c r="D4">
        <f>(produkty!D4)/dolar</f>
        <v>10.22113022113022</v>
      </c>
      <c r="E4">
        <f>(produkty!E4)/dolar</f>
        <v>13.734643734643733</v>
      </c>
      <c r="F4">
        <f>(produkty!F4)/dolar</f>
        <v>17.248157248157248</v>
      </c>
      <c r="G4">
        <f>(produkty!G4)/dolar</f>
        <v>20.761670761670761</v>
      </c>
      <c r="H4">
        <f>(produkty!H4)/dolar</f>
        <v>24.275184275184273</v>
      </c>
      <c r="I4">
        <f>(produkty!I4)/dolar</f>
        <v>27.788697788697785</v>
      </c>
      <c r="J4">
        <f>(produkty!J4)/dolar</f>
        <v>31.302211302211301</v>
      </c>
      <c r="K4">
        <f>(produkty!K4)/dolar</f>
        <v>34.815724815724813</v>
      </c>
      <c r="L4">
        <f>(produkty!L4)/dolar</f>
        <v>38.329238329238329</v>
      </c>
      <c r="M4">
        <f>(produkty!M4)/dolar</f>
        <v>41.842751842751845</v>
      </c>
    </row>
    <row r="5" spans="1:13" x14ac:dyDescent="0.25">
      <c r="A5" t="str">
        <f>produkty!A5</f>
        <v>warzywa</v>
      </c>
      <c r="B5">
        <f>(produkty!B5)/dolar</f>
        <v>5.4054054054054053</v>
      </c>
      <c r="C5">
        <f>(produkty!C5)/dolar</f>
        <v>11.351351351351351</v>
      </c>
      <c r="D5">
        <f>(produkty!D5)/dolar</f>
        <v>17.297297297297298</v>
      </c>
      <c r="E5">
        <f>(produkty!E5)/dolar</f>
        <v>23.243243243243239</v>
      </c>
      <c r="F5">
        <f>(produkty!F5)/dolar</f>
        <v>29.189189189189186</v>
      </c>
      <c r="G5">
        <f>(produkty!G5)/dolar</f>
        <v>35.13513513513513</v>
      </c>
      <c r="H5">
        <f>(produkty!H5)/dolar</f>
        <v>41.081081081081074</v>
      </c>
      <c r="I5">
        <f>(produkty!I5)/dolar</f>
        <v>47.027027027027025</v>
      </c>
      <c r="J5">
        <f>(produkty!J5)/dolar</f>
        <v>52.972972972972968</v>
      </c>
      <c r="K5">
        <f>(produkty!K5)/dolar</f>
        <v>58.918918918918919</v>
      </c>
      <c r="L5">
        <f>(produkty!L5)/dolar</f>
        <v>64.864864864864856</v>
      </c>
      <c r="M5">
        <f>(produkty!M5)/dolar</f>
        <v>70.810810810810807</v>
      </c>
    </row>
    <row r="6" spans="1:13" x14ac:dyDescent="0.25">
      <c r="A6" t="str">
        <f>produkty!A6</f>
        <v>owoce</v>
      </c>
      <c r="B6">
        <f>(produkty!B6)/dolar</f>
        <v>13.513513513513512</v>
      </c>
      <c r="C6">
        <f>(produkty!C6)/dolar</f>
        <v>28.378378378378375</v>
      </c>
      <c r="D6">
        <f>(produkty!D6)/dolar</f>
        <v>43.243243243243242</v>
      </c>
      <c r="E6">
        <f>(produkty!E6)/dolar</f>
        <v>58.108108108108105</v>
      </c>
      <c r="F6">
        <f>(produkty!F6)/dolar</f>
        <v>72.972972972972968</v>
      </c>
      <c r="G6">
        <f>(produkty!G6)/dolar</f>
        <v>87.837837837837839</v>
      </c>
      <c r="H6">
        <f>(produkty!H6)/dolar</f>
        <v>102.70270270270269</v>
      </c>
      <c r="I6">
        <f>(produkty!I6)/dolar</f>
        <v>117.56756756756756</v>
      </c>
      <c r="J6">
        <f>(produkty!J6)/dolar</f>
        <v>132.43243243243242</v>
      </c>
      <c r="K6">
        <f>(produkty!K6)/dolar</f>
        <v>147.29729729729729</v>
      </c>
      <c r="L6">
        <f>(produkty!L6)/dolar</f>
        <v>162.16216216216216</v>
      </c>
      <c r="M6">
        <f>(produkty!M6)/dolar</f>
        <v>177.027027027027</v>
      </c>
    </row>
    <row r="7" spans="1:13" x14ac:dyDescent="0.25">
      <c r="A7" t="str">
        <f>produkty!A7</f>
        <v>alkohol</v>
      </c>
      <c r="B7">
        <f>(produkty!B7)/dolar</f>
        <v>5.4054054054054053</v>
      </c>
      <c r="C7">
        <f>(produkty!C7)/dolar</f>
        <v>11.351351351351351</v>
      </c>
      <c r="D7">
        <f>(produkty!D7)/dolar</f>
        <v>17.297297297297298</v>
      </c>
      <c r="E7">
        <f>(produkty!E7)/dolar</f>
        <v>23.243243243243239</v>
      </c>
      <c r="F7">
        <f>(produkty!F7)/dolar</f>
        <v>29.189189189189186</v>
      </c>
      <c r="G7">
        <f>(produkty!G7)/dolar</f>
        <v>35.13513513513513</v>
      </c>
      <c r="H7">
        <f>(produkty!H7)/dolar</f>
        <v>41.081081081081074</v>
      </c>
      <c r="I7">
        <f>(produkty!I7)/dolar</f>
        <v>47.027027027027025</v>
      </c>
      <c r="J7">
        <f>(produkty!J7)/dolar</f>
        <v>52.972972972972968</v>
      </c>
      <c r="K7">
        <f>(produkty!K7)/dolar</f>
        <v>58.918918918918919</v>
      </c>
      <c r="L7">
        <f>(produkty!L7)/dolar</f>
        <v>64.864864864864856</v>
      </c>
      <c r="M7">
        <f>(produkty!M7)/dolar</f>
        <v>70.810810810810807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B996-9FBC-4012-901C-6EEF023E7BC8}">
  <sheetPr codeName="Arkusz5"/>
  <dimension ref="A1:M7"/>
  <sheetViews>
    <sheetView zoomScale="205" zoomScaleNormal="205" workbookViewId="0">
      <selection sqref="A1:M7"/>
    </sheetView>
  </sheetViews>
  <sheetFormatPr defaultRowHeight="15" x14ac:dyDescent="0.25"/>
  <sheetData>
    <row r="1" spans="1:13" x14ac:dyDescent="0.25">
      <c r="A1">
        <f>produkty!A1</f>
        <v>0</v>
      </c>
      <c r="B1" t="str">
        <f>produkty!B1</f>
        <v>styczeń</v>
      </c>
      <c r="C1" t="str">
        <f>produkty!C1</f>
        <v>luty</v>
      </c>
      <c r="D1" t="str">
        <f>produkty!D1</f>
        <v>marzec</v>
      </c>
      <c r="E1" t="str">
        <f>produkty!E1</f>
        <v>kwiecień</v>
      </c>
      <c r="F1" t="str">
        <f>produkty!F1</f>
        <v>maj</v>
      </c>
      <c r="G1" t="str">
        <f>produkty!G1</f>
        <v>czerwiec</v>
      </c>
      <c r="H1" t="str">
        <f>produkty!H1</f>
        <v>lipiec</v>
      </c>
      <c r="I1" t="str">
        <f>produkty!I1</f>
        <v>sierpień</v>
      </c>
      <c r="J1" t="str">
        <f>produkty!J1</f>
        <v>wrzesień</v>
      </c>
      <c r="K1" t="str">
        <f>produkty!K1</f>
        <v>październik</v>
      </c>
      <c r="L1" t="str">
        <f>produkty!L1</f>
        <v>listopad</v>
      </c>
      <c r="M1" t="str">
        <f>produkty!M1</f>
        <v>grudzień</v>
      </c>
    </row>
    <row r="2" spans="1:13" x14ac:dyDescent="0.25">
      <c r="A2" t="str">
        <f>produkty!A2</f>
        <v>zboże</v>
      </c>
      <c r="B2">
        <f>ROUND((produkty!B2)/euro,2)</f>
        <v>2.4700000000000002</v>
      </c>
      <c r="C2">
        <f>ROUND((produkty!C2)/euro,2)</f>
        <v>5.2</v>
      </c>
      <c r="D2">
        <f>ROUND((produkty!D2)/euro,2)</f>
        <v>7.92</v>
      </c>
      <c r="E2">
        <f>ROUND((produkty!E2)/euro,2)</f>
        <v>10.64</v>
      </c>
      <c r="F2">
        <f>ROUND((produkty!F2)/euro,2)</f>
        <v>13.36</v>
      </c>
      <c r="G2">
        <f>ROUND((produkty!G2)/euro,2)</f>
        <v>16.079999999999998</v>
      </c>
      <c r="H2">
        <f>ROUND((produkty!H2)/euro,2)</f>
        <v>18.8</v>
      </c>
      <c r="I2">
        <f>ROUND((produkty!I2)/euro,2)</f>
        <v>21.53</v>
      </c>
      <c r="J2">
        <f>ROUND((produkty!J2)/euro,2)</f>
        <v>24.25</v>
      </c>
      <c r="K2">
        <f>ROUND((produkty!K2)/euro,2)</f>
        <v>26.97</v>
      </c>
      <c r="L2">
        <f>ROUND((produkty!L2)/euro,2)</f>
        <v>29.69</v>
      </c>
      <c r="M2">
        <f>ROUND((produkty!M2)/euro,2)</f>
        <v>32.409999999999997</v>
      </c>
    </row>
    <row r="3" spans="1:13" x14ac:dyDescent="0.25">
      <c r="A3" t="str">
        <f>produkty!A3</f>
        <v>woda</v>
      </c>
      <c r="B3">
        <f>ROUND((produkty!B3)/euro,2)</f>
        <v>3.09</v>
      </c>
      <c r="C3">
        <f>ROUND((produkty!C3)/euro,2)</f>
        <v>6.49</v>
      </c>
      <c r="D3">
        <f>ROUND((produkty!D3)/euro,2)</f>
        <v>9.9</v>
      </c>
      <c r="E3">
        <f>ROUND((produkty!E3)/euro,2)</f>
        <v>13.3</v>
      </c>
      <c r="F3">
        <f>ROUND((produkty!F3)/euro,2)</f>
        <v>16.7</v>
      </c>
      <c r="G3">
        <f>ROUND((produkty!G3)/euro,2)</f>
        <v>20.100000000000001</v>
      </c>
      <c r="H3">
        <f>ROUND((produkty!H3)/euro,2)</f>
        <v>23.51</v>
      </c>
      <c r="I3">
        <f>ROUND((produkty!I3)/euro,2)</f>
        <v>26.91</v>
      </c>
      <c r="J3">
        <f>ROUND((produkty!J3)/euro,2)</f>
        <v>30.31</v>
      </c>
      <c r="K3">
        <f>ROUND((produkty!K3)/euro,2)</f>
        <v>33.71</v>
      </c>
      <c r="L3">
        <f>ROUND((produkty!L3)/euro,2)</f>
        <v>37.11</v>
      </c>
      <c r="M3">
        <f>ROUND((produkty!M3)/euro,2)</f>
        <v>40.520000000000003</v>
      </c>
    </row>
    <row r="4" spans="1:13" x14ac:dyDescent="0.25">
      <c r="A4" t="str">
        <f>produkty!A4</f>
        <v>mleko</v>
      </c>
      <c r="B4">
        <f>ROUND((produkty!B4)/euro,2)</f>
        <v>2.68</v>
      </c>
      <c r="C4">
        <f>ROUND((produkty!C4)/euro,2)</f>
        <v>5.63</v>
      </c>
      <c r="D4">
        <f>ROUND((produkty!D4)/euro,2)</f>
        <v>8.58</v>
      </c>
      <c r="E4">
        <f>ROUND((produkty!E4)/euro,2)</f>
        <v>11.53</v>
      </c>
      <c r="F4">
        <f>ROUND((produkty!F4)/euro,2)</f>
        <v>14.47</v>
      </c>
      <c r="G4">
        <f>ROUND((produkty!G4)/euro,2)</f>
        <v>17.420000000000002</v>
      </c>
      <c r="H4">
        <f>ROUND((produkty!H4)/euro,2)</f>
        <v>20.37</v>
      </c>
      <c r="I4">
        <f>ROUND((produkty!I4)/euro,2)</f>
        <v>23.32</v>
      </c>
      <c r="J4">
        <f>ROUND((produkty!J4)/euro,2)</f>
        <v>26.27</v>
      </c>
      <c r="K4">
        <f>ROUND((produkty!K4)/euro,2)</f>
        <v>29.22</v>
      </c>
      <c r="L4">
        <f>ROUND((produkty!L4)/euro,2)</f>
        <v>32.159999999999997</v>
      </c>
      <c r="M4">
        <f>ROUND((produkty!M4)/euro,2)</f>
        <v>35.11</v>
      </c>
    </row>
    <row r="5" spans="1:13" x14ac:dyDescent="0.25">
      <c r="A5" t="str">
        <f>produkty!A5</f>
        <v>warzywa</v>
      </c>
      <c r="B5">
        <f>ROUND((produkty!B5)/euro,2)</f>
        <v>4.54</v>
      </c>
      <c r="C5">
        <f>ROUND((produkty!C5)/euro,2)</f>
        <v>9.5299999999999994</v>
      </c>
      <c r="D5">
        <f>ROUND((produkty!D5)/euro,2)</f>
        <v>14.52</v>
      </c>
      <c r="E5">
        <f>ROUND((produkty!E5)/euro,2)</f>
        <v>19.510000000000002</v>
      </c>
      <c r="F5">
        <f>ROUND((produkty!F5)/euro,2)</f>
        <v>24.49</v>
      </c>
      <c r="G5">
        <f>ROUND((produkty!G5)/euro,2)</f>
        <v>29.48</v>
      </c>
      <c r="H5">
        <f>ROUND((produkty!H5)/euro,2)</f>
        <v>34.47</v>
      </c>
      <c r="I5">
        <f>ROUND((produkty!I5)/euro,2)</f>
        <v>39.46</v>
      </c>
      <c r="J5">
        <f>ROUND((produkty!J5)/euro,2)</f>
        <v>44.45</v>
      </c>
      <c r="K5">
        <f>ROUND((produkty!K5)/euro,2)</f>
        <v>49.44</v>
      </c>
      <c r="L5">
        <f>ROUND((produkty!L5)/euro,2)</f>
        <v>54.43</v>
      </c>
      <c r="M5">
        <f>ROUND((produkty!M5)/euro,2)</f>
        <v>59.42</v>
      </c>
    </row>
    <row r="6" spans="1:13" x14ac:dyDescent="0.25">
      <c r="A6" t="str">
        <f>produkty!A6</f>
        <v>owoce</v>
      </c>
      <c r="B6">
        <f>ROUND((produkty!B6)/euro,2)</f>
        <v>11.34</v>
      </c>
      <c r="C6">
        <f>ROUND((produkty!C6)/euro,2)</f>
        <v>23.81</v>
      </c>
      <c r="D6">
        <f>ROUND((produkty!D6)/euro,2)</f>
        <v>36.29</v>
      </c>
      <c r="E6">
        <f>ROUND((produkty!E6)/euro,2)</f>
        <v>48.76</v>
      </c>
      <c r="F6">
        <f>ROUND((produkty!F6)/euro,2)</f>
        <v>61.24</v>
      </c>
      <c r="G6">
        <f>ROUND((produkty!G6)/euro,2)</f>
        <v>73.709999999999994</v>
      </c>
      <c r="H6">
        <f>ROUND((produkty!H6)/euro,2)</f>
        <v>86.19</v>
      </c>
      <c r="I6">
        <f>ROUND((produkty!I6)/euro,2)</f>
        <v>98.66</v>
      </c>
      <c r="J6">
        <f>ROUND((produkty!J6)/euro,2)</f>
        <v>111.13</v>
      </c>
      <c r="K6">
        <f>ROUND((produkty!K6)/euro,2)</f>
        <v>123.61</v>
      </c>
      <c r="L6">
        <f>ROUND((produkty!L6)/euro,2)</f>
        <v>136.08000000000001</v>
      </c>
      <c r="M6">
        <f>ROUND((produkty!M6)/euro,2)</f>
        <v>148.56</v>
      </c>
    </row>
    <row r="7" spans="1:13" x14ac:dyDescent="0.25">
      <c r="A7" t="str">
        <f>produkty!A7</f>
        <v>alkohol</v>
      </c>
      <c r="B7">
        <f>ROUND((produkty!B7)/euro,2)</f>
        <v>4.54</v>
      </c>
      <c r="C7">
        <f>ROUND((produkty!C7)/euro,2)</f>
        <v>9.5299999999999994</v>
      </c>
      <c r="D7">
        <f>ROUND((produkty!D7)/euro,2)</f>
        <v>14.52</v>
      </c>
      <c r="E7">
        <f>ROUND((produkty!E7)/euro,2)</f>
        <v>19.510000000000002</v>
      </c>
      <c r="F7">
        <f>ROUND((produkty!F7)/euro,2)</f>
        <v>24.49</v>
      </c>
      <c r="G7">
        <f>ROUND((produkty!G7)/euro,2)</f>
        <v>29.48</v>
      </c>
      <c r="H7">
        <f>ROUND((produkty!H7)/euro,2)</f>
        <v>34.47</v>
      </c>
      <c r="I7">
        <f>ROUND((produkty!I7)/euro,2)</f>
        <v>39.46</v>
      </c>
      <c r="J7">
        <f>ROUND((produkty!J7)/euro,2)</f>
        <v>44.45</v>
      </c>
      <c r="K7">
        <f>ROUND((produkty!K7)/euro,2)</f>
        <v>49.44</v>
      </c>
      <c r="L7">
        <f>ROUND((produkty!L7)/euro,2)</f>
        <v>54.43</v>
      </c>
      <c r="M7">
        <f>ROUND((produkty!M7)/euro,2)</f>
        <v>59.42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F437-E2A6-4DD7-B202-BF6ABF7A339A}">
  <sheetPr codeName="Arkusz6"/>
  <dimension ref="A1:O15"/>
  <sheetViews>
    <sheetView tabSelected="1" topLeftCell="E1" zoomScale="220" zoomScaleNormal="220" workbookViewId="0">
      <selection activeCell="O3" sqref="O3"/>
    </sheetView>
  </sheetViews>
  <sheetFormatPr defaultRowHeight="15" x14ac:dyDescent="0.25"/>
  <cols>
    <col min="2" max="2" width="11.42578125" customWidth="1"/>
    <col min="6" max="6" width="9.42578125" customWidth="1"/>
    <col min="9" max="9" width="13.7109375" customWidth="1"/>
    <col min="11" max="11" width="9.85546875" bestFit="1" customWidth="1"/>
    <col min="14" max="14" width="10.140625" bestFit="1" customWidth="1"/>
  </cols>
  <sheetData>
    <row r="1" spans="1:15" x14ac:dyDescent="0.25">
      <c r="A1" t="s">
        <v>65</v>
      </c>
      <c r="B1" t="s">
        <v>61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66</v>
      </c>
      <c r="M1" t="s">
        <v>73</v>
      </c>
      <c r="N1" t="s">
        <v>74</v>
      </c>
      <c r="O1" t="s">
        <v>75</v>
      </c>
    </row>
    <row r="2" spans="1:15" x14ac:dyDescent="0.25">
      <c r="A2" s="4">
        <v>2021</v>
      </c>
      <c r="B2" t="s">
        <v>27</v>
      </c>
      <c r="C2">
        <v>121</v>
      </c>
      <c r="D2">
        <v>26.91</v>
      </c>
      <c r="E2">
        <v>23.32</v>
      </c>
      <c r="F2">
        <v>39.46</v>
      </c>
      <c r="G2">
        <v>98.66</v>
      </c>
      <c r="H2">
        <v>39.46</v>
      </c>
      <c r="I2" cm="1">
        <f t="array" ref="I2">[1]!vat_11*Tabela5[[#This Row],[zboże]]</f>
        <v>13.31</v>
      </c>
      <c r="J2" cm="1">
        <f t="array" ref="J2">[1]!vat_07*Tabela5[[#This Row],[mleko]]</f>
        <v>1.6324000000000001</v>
      </c>
      <c r="K2" cm="1">
        <f t="array" ref="K2">[1]!podstawowa*Tabela5[[#This Row],[alkohol]]+Tabela5[[#This Row],[alkohol]]</f>
        <v>51.298000000000002</v>
      </c>
      <c r="L2" s="4"/>
      <c r="M2" s="4">
        <v>1</v>
      </c>
      <c r="N2" s="2">
        <f ca="1">TODAY()+Tabela5[[#This Row],[elemnty_rosnąco]]</f>
        <v>44540</v>
      </c>
      <c r="O2" s="4">
        <f>ROUND((Tabela5[[#This Row],[owoce]]/dolar),2)</f>
        <v>24.24</v>
      </c>
    </row>
    <row r="3" spans="1:15" x14ac:dyDescent="0.25">
      <c r="A3" s="4">
        <v>2021</v>
      </c>
      <c r="B3" t="s">
        <v>20</v>
      </c>
      <c r="C3">
        <v>2.4700000000000002</v>
      </c>
      <c r="D3">
        <v>3.09</v>
      </c>
      <c r="E3">
        <v>2.68</v>
      </c>
      <c r="F3">
        <v>4.54</v>
      </c>
      <c r="G3">
        <v>11.34</v>
      </c>
      <c r="H3">
        <v>4.54</v>
      </c>
      <c r="I3" cm="1">
        <f t="array" ref="I3">[1]!vat_11*Tabela5[[#This Row],[zboże]]</f>
        <v>0.2717</v>
      </c>
      <c r="J3" cm="1">
        <f t="array" ref="J3">[1]!vat_07*Tabela5[[#This Row],[mleko]]</f>
        <v>0.18760000000000002</v>
      </c>
      <c r="K3" cm="1">
        <f t="array" ref="K3">[1]!podstawowa*Tabela5[[#This Row],[alkohol]]+Tabela5[[#This Row],[alkohol]]</f>
        <v>5.9020000000000001</v>
      </c>
      <c r="L3" s="4"/>
      <c r="M3" s="4">
        <v>2</v>
      </c>
      <c r="N3" s="2">
        <f ca="1">TODAY()+Tabela5[[#This Row],[elemnty_rosnąco]]</f>
        <v>44541</v>
      </c>
      <c r="O3" s="4">
        <f>ROUND((Tabela5[[#This Row],[owoce]]/dolar),2)</f>
        <v>2.79</v>
      </c>
    </row>
    <row r="4" spans="1:15" x14ac:dyDescent="0.25">
      <c r="A4" s="4">
        <v>2021</v>
      </c>
      <c r="B4" t="s">
        <v>21</v>
      </c>
      <c r="C4">
        <v>5.2</v>
      </c>
      <c r="D4">
        <v>6.49</v>
      </c>
      <c r="E4">
        <v>5.63</v>
      </c>
      <c r="F4">
        <v>9.5299999999999994</v>
      </c>
      <c r="G4">
        <v>23.81</v>
      </c>
      <c r="H4">
        <v>9.5299999999999994</v>
      </c>
      <c r="I4" cm="1">
        <f t="array" ref="I4">[1]!vat_11*Tabela5[[#This Row],[zboże]]</f>
        <v>0.57200000000000006</v>
      </c>
      <c r="J4" cm="1">
        <f t="array" ref="J4">[1]!vat_07*Tabela5[[#This Row],[mleko]]</f>
        <v>0.39410000000000001</v>
      </c>
      <c r="K4" cm="1">
        <f t="array" ref="K4">[1]!podstawowa*Tabela5[[#This Row],[alkohol]]+Tabela5[[#This Row],[alkohol]]</f>
        <v>12.388999999999999</v>
      </c>
      <c r="L4" s="4"/>
      <c r="M4" s="4">
        <v>3</v>
      </c>
      <c r="N4" s="2">
        <f ca="1">TODAY()+Tabela5[[#This Row],[elemnty_rosnąco]]</f>
        <v>44542</v>
      </c>
      <c r="O4" s="4">
        <f>ROUND((Tabela5[[#This Row],[owoce]]/dolar),2)</f>
        <v>5.85</v>
      </c>
    </row>
    <row r="5" spans="1:15" x14ac:dyDescent="0.25">
      <c r="A5" s="4">
        <v>2021</v>
      </c>
      <c r="B5" t="s">
        <v>22</v>
      </c>
      <c r="C5">
        <v>7.92</v>
      </c>
      <c r="D5">
        <v>9.9</v>
      </c>
      <c r="E5">
        <v>8.58</v>
      </c>
      <c r="F5">
        <v>14.52</v>
      </c>
      <c r="G5">
        <v>36.29</v>
      </c>
      <c r="H5">
        <v>14.52</v>
      </c>
      <c r="I5" cm="1">
        <f t="array" ref="I5">[1]!vat_11*Tabela5[[#This Row],[zboże]]</f>
        <v>0.87119999999999997</v>
      </c>
      <c r="J5" cm="1">
        <f t="array" ref="J5">[1]!vat_07*Tabela5[[#This Row],[mleko]]</f>
        <v>0.60060000000000002</v>
      </c>
      <c r="K5" cm="1">
        <f t="array" ref="K5">[1]!podstawowa*Tabela5[[#This Row],[alkohol]]+Tabela5[[#This Row],[alkohol]]</f>
        <v>18.875999999999998</v>
      </c>
      <c r="L5" s="4"/>
      <c r="M5" s="4">
        <v>4</v>
      </c>
      <c r="N5" s="2">
        <f ca="1">TODAY()+Tabela5[[#This Row],[elemnty_rosnąco]]</f>
        <v>44543</v>
      </c>
      <c r="O5" s="4">
        <f>ROUND((Tabela5[[#This Row],[owoce]]/dolar),2)</f>
        <v>8.92</v>
      </c>
    </row>
    <row r="6" spans="1:15" x14ac:dyDescent="0.25">
      <c r="A6" s="4">
        <v>2021</v>
      </c>
      <c r="B6" t="s">
        <v>24</v>
      </c>
      <c r="C6">
        <v>9</v>
      </c>
      <c r="D6">
        <v>16.7</v>
      </c>
      <c r="E6">
        <v>14.47</v>
      </c>
      <c r="F6">
        <v>24.49</v>
      </c>
      <c r="G6">
        <v>240</v>
      </c>
      <c r="H6">
        <v>24.49</v>
      </c>
      <c r="I6" cm="1">
        <f t="array" ref="I6">[1]!vat_11*Tabela5[[#This Row],[zboże]]</f>
        <v>0.99</v>
      </c>
      <c r="J6" cm="1">
        <f t="array" ref="J6">[1]!vat_07*Tabela5[[#This Row],[mleko]]</f>
        <v>1.0129000000000001</v>
      </c>
      <c r="K6" cm="1">
        <f t="array" ref="K6">[1]!podstawowa*Tabela5[[#This Row],[alkohol]]+Tabela5[[#This Row],[alkohol]]</f>
        <v>31.836999999999996</v>
      </c>
      <c r="L6" s="4"/>
      <c r="M6" s="4">
        <v>5</v>
      </c>
      <c r="N6" s="2">
        <f ca="1">TODAY()+Tabela5[[#This Row],[elemnty_rosnąco]]</f>
        <v>44544</v>
      </c>
      <c r="O6" s="4">
        <f>ROUND((Tabela5[[#This Row],[owoce]]/dolar),2)</f>
        <v>58.97</v>
      </c>
    </row>
    <row r="7" spans="1:15" x14ac:dyDescent="0.25">
      <c r="A7" s="4">
        <v>2021</v>
      </c>
      <c r="B7" t="s">
        <v>23</v>
      </c>
      <c r="C7">
        <v>10.64</v>
      </c>
      <c r="D7">
        <v>13.3</v>
      </c>
      <c r="E7">
        <v>11.53</v>
      </c>
      <c r="F7">
        <v>19.510000000000002</v>
      </c>
      <c r="G7">
        <v>48.76</v>
      </c>
      <c r="H7">
        <v>19.510000000000002</v>
      </c>
      <c r="I7" cm="1">
        <f t="array" ref="I7">[1]!vat_11*Tabela5[[#This Row],[zboże]]</f>
        <v>1.1704000000000001</v>
      </c>
      <c r="J7" cm="1">
        <f t="array" ref="J7">[1]!vat_07*Tabela5[[#This Row],[mleko]]</f>
        <v>0.80710000000000004</v>
      </c>
      <c r="K7" cm="1">
        <f t="array" ref="K7">[1]!podstawowa*Tabela5[[#This Row],[alkohol]]+Tabela5[[#This Row],[alkohol]]</f>
        <v>25.363000000000003</v>
      </c>
      <c r="L7" s="4"/>
      <c r="M7" s="4">
        <v>6</v>
      </c>
      <c r="N7" s="2">
        <f ca="1">TODAY()+Tabela5[[#This Row],[elemnty_rosnąco]]</f>
        <v>44545</v>
      </c>
      <c r="O7" s="4">
        <f>ROUND((Tabela5[[#This Row],[owoce]]/dolar),2)</f>
        <v>11.98</v>
      </c>
    </row>
    <row r="8" spans="1:15" x14ac:dyDescent="0.25">
      <c r="A8" s="4">
        <v>2021</v>
      </c>
      <c r="B8" t="s">
        <v>25</v>
      </c>
      <c r="C8">
        <v>16.079999999999998</v>
      </c>
      <c r="D8">
        <v>20.100000000000001</v>
      </c>
      <c r="E8">
        <v>17.420000000000002</v>
      </c>
      <c r="F8">
        <v>29.48</v>
      </c>
      <c r="G8">
        <v>73.709999999999994</v>
      </c>
      <c r="H8">
        <v>29.48</v>
      </c>
      <c r="I8" cm="1">
        <f t="array" ref="I8">[1]!vat_11*Tabela5[[#This Row],[zboże]]</f>
        <v>1.7687999999999999</v>
      </c>
      <c r="J8" cm="1">
        <f t="array" ref="J8">[1]!vat_07*Tabela5[[#This Row],[mleko]]</f>
        <v>1.2194000000000003</v>
      </c>
      <c r="K8" cm="1">
        <f t="array" ref="K8">[1]!podstawowa*Tabela5[[#This Row],[alkohol]]+Tabela5[[#This Row],[alkohol]]</f>
        <v>38.323999999999998</v>
      </c>
      <c r="L8" s="4"/>
      <c r="M8" s="4">
        <v>7</v>
      </c>
      <c r="N8" s="2">
        <f ca="1">TODAY()+Tabela5[[#This Row],[elemnty_rosnąco]]</f>
        <v>44546</v>
      </c>
      <c r="O8" s="4">
        <f>ROUND((Tabela5[[#This Row],[owoce]]/dolar),2)</f>
        <v>18.11</v>
      </c>
    </row>
    <row r="9" spans="1:15" x14ac:dyDescent="0.25">
      <c r="A9" s="4">
        <v>2021</v>
      </c>
      <c r="B9" t="s">
        <v>26</v>
      </c>
      <c r="C9">
        <v>18.8</v>
      </c>
      <c r="D9">
        <v>23.51</v>
      </c>
      <c r="E9">
        <v>20.37</v>
      </c>
      <c r="F9">
        <v>34.47</v>
      </c>
      <c r="G9">
        <v>86.19</v>
      </c>
      <c r="H9">
        <v>34.47</v>
      </c>
      <c r="I9" cm="1">
        <f t="array" ref="I9">[1]!vat_11*Tabela5[[#This Row],[zboże]]</f>
        <v>2.0680000000000001</v>
      </c>
      <c r="J9" cm="1">
        <f t="array" ref="J9">[1]!vat_07*Tabela5[[#This Row],[mleko]]</f>
        <v>1.4259000000000002</v>
      </c>
      <c r="K9" cm="1">
        <f t="array" ref="K9">[1]!podstawowa*Tabela5[[#This Row],[alkohol]]+Tabela5[[#This Row],[alkohol]]</f>
        <v>44.811</v>
      </c>
      <c r="L9" s="4" t="s">
        <v>71</v>
      </c>
      <c r="M9" s="4">
        <v>8</v>
      </c>
      <c r="N9" s="2">
        <f ca="1">TODAY()+Tabela5[[#This Row],[elemnty_rosnąco]]</f>
        <v>44547</v>
      </c>
      <c r="O9" s="4">
        <f>ROUND((Tabela5[[#This Row],[owoce]]/dolar),2)</f>
        <v>21.18</v>
      </c>
    </row>
    <row r="10" spans="1:15" x14ac:dyDescent="0.25">
      <c r="A10" s="4">
        <v>2021</v>
      </c>
      <c r="B10" t="s">
        <v>28</v>
      </c>
      <c r="C10">
        <v>24.25</v>
      </c>
      <c r="D10">
        <v>8</v>
      </c>
      <c r="E10">
        <v>26.27</v>
      </c>
      <c r="F10">
        <v>44.45</v>
      </c>
      <c r="G10">
        <v>10</v>
      </c>
      <c r="H10">
        <v>44.45</v>
      </c>
      <c r="I10" cm="1">
        <f t="array" ref="I10">[1]!vat_11*Tabela5[[#This Row],[zboże]]</f>
        <v>2.6675</v>
      </c>
      <c r="J10" cm="1">
        <f t="array" ref="J10">[1]!vat_07*Tabela5[[#This Row],[mleko]]</f>
        <v>1.8389000000000002</v>
      </c>
      <c r="K10" cm="1">
        <f t="array" ref="K10">[1]!podstawowa*Tabela5[[#This Row],[alkohol]]+Tabela5[[#This Row],[alkohol]]</f>
        <v>57.785000000000004</v>
      </c>
      <c r="L10" s="4" t="s">
        <v>72</v>
      </c>
      <c r="M10" s="4">
        <v>9</v>
      </c>
      <c r="N10" s="2">
        <f ca="1">TODAY()+Tabela5[[#This Row],[elemnty_rosnąco]]</f>
        <v>44548</v>
      </c>
      <c r="O10" s="4">
        <f>ROUND((Tabela5[[#This Row],[owoce]]/dolar),2)</f>
        <v>2.46</v>
      </c>
    </row>
    <row r="11" spans="1:15" x14ac:dyDescent="0.25">
      <c r="A11" s="4">
        <v>2021</v>
      </c>
      <c r="B11" t="s">
        <v>29</v>
      </c>
      <c r="C11">
        <v>26.97</v>
      </c>
      <c r="D11">
        <v>33.71</v>
      </c>
      <c r="E11">
        <v>29.22</v>
      </c>
      <c r="F11">
        <v>49.44</v>
      </c>
      <c r="G11">
        <v>123.61</v>
      </c>
      <c r="H11">
        <v>49.44</v>
      </c>
      <c r="I11" cm="1">
        <f t="array" ref="I11">[1]!vat_11*Tabela5[[#This Row],[zboże]]</f>
        <v>2.9666999999999999</v>
      </c>
      <c r="J11" cm="1">
        <f t="array" ref="J11">[1]!vat_07*Tabela5[[#This Row],[mleko]]</f>
        <v>2.0454000000000003</v>
      </c>
      <c r="K11" cm="1">
        <f t="array" ref="K11">[1]!podstawowa*Tabela5[[#This Row],[alkohol]]+Tabela5[[#This Row],[alkohol]]</f>
        <v>64.271999999999991</v>
      </c>
      <c r="L11" s="4" t="s">
        <v>68</v>
      </c>
      <c r="M11" s="4">
        <v>10</v>
      </c>
      <c r="N11" s="2">
        <f ca="1">TODAY()+Tabela5[[#This Row],[elemnty_rosnąco]]</f>
        <v>44549</v>
      </c>
      <c r="O11" s="4">
        <f>ROUND((Tabela5[[#This Row],[owoce]]/dolar),2)</f>
        <v>30.37</v>
      </c>
    </row>
    <row r="12" spans="1:15" x14ac:dyDescent="0.25">
      <c r="A12" s="4">
        <v>2021</v>
      </c>
      <c r="B12" t="s">
        <v>30</v>
      </c>
      <c r="C12">
        <v>8</v>
      </c>
      <c r="D12">
        <v>37.11</v>
      </c>
      <c r="E12">
        <v>32.159999999999997</v>
      </c>
      <c r="F12">
        <v>54.43</v>
      </c>
      <c r="G12">
        <v>136.08000000000001</v>
      </c>
      <c r="H12">
        <v>54.43</v>
      </c>
      <c r="I12" cm="1">
        <f t="array" ref="I12">[1]!vat_11*Tabela5[[#This Row],[zboże]]</f>
        <v>0.88</v>
      </c>
      <c r="J12" cm="1">
        <f t="array" ref="J12">[1]!vat_07*Tabela5[[#This Row],[mleko]]</f>
        <v>2.2511999999999999</v>
      </c>
      <c r="K12" cm="1">
        <f t="array" ref="K12">[1]!podstawowa*Tabela5[[#This Row],[alkohol]]+Tabela5[[#This Row],[alkohol]]</f>
        <v>70.759</v>
      </c>
      <c r="L12" s="4" t="s">
        <v>70</v>
      </c>
      <c r="M12" s="4">
        <v>11</v>
      </c>
      <c r="N12" s="2">
        <f ca="1">TODAY()+Tabela5[[#This Row],[elemnty_rosnąco]]</f>
        <v>44550</v>
      </c>
      <c r="O12" s="4">
        <f>ROUND((Tabela5[[#This Row],[owoce]]/dolar),2)</f>
        <v>33.43</v>
      </c>
    </row>
    <row r="13" spans="1:15" x14ac:dyDescent="0.25">
      <c r="A13" s="4">
        <v>2021</v>
      </c>
      <c r="B13" t="s">
        <v>31</v>
      </c>
      <c r="C13">
        <v>32.409999999999997</v>
      </c>
      <c r="D13">
        <v>40.520000000000003</v>
      </c>
      <c r="E13">
        <v>35.11</v>
      </c>
      <c r="F13">
        <v>59.42</v>
      </c>
      <c r="G13">
        <v>148.56</v>
      </c>
      <c r="H13">
        <v>59.42</v>
      </c>
      <c r="I13" cm="1">
        <f t="array" ref="I13">[1]!vat_11*Tabela5[[#This Row],[zboże]]</f>
        <v>3.5650999999999997</v>
      </c>
      <c r="J13" cm="1">
        <f t="array" ref="J13">[1]!vat_07*Tabela5[[#This Row],[mleko]]</f>
        <v>2.4577</v>
      </c>
      <c r="K13" cm="1">
        <f t="array" ref="K13">[1]!podstawowa*Tabela5[[#This Row],[alkohol]]+Tabela5[[#This Row],[alkohol]]</f>
        <v>77.246000000000009</v>
      </c>
      <c r="L13" s="4" t="s">
        <v>68</v>
      </c>
      <c r="M13" s="4">
        <v>12</v>
      </c>
      <c r="N13" s="2">
        <f ca="1">TODAY()+Tabela5[[#This Row],[elemnty_rosnąco]]</f>
        <v>44551</v>
      </c>
      <c r="O13" s="4">
        <f>ROUND((Tabela5[[#This Row],[owoce]]/dolar),2)</f>
        <v>36.5</v>
      </c>
    </row>
    <row r="14" spans="1:15" x14ac:dyDescent="0.25">
      <c r="A14" s="4">
        <v>2022</v>
      </c>
      <c r="B14" t="s">
        <v>20</v>
      </c>
      <c r="C14">
        <v>32</v>
      </c>
      <c r="D14">
        <v>23</v>
      </c>
      <c r="E14">
        <v>34</v>
      </c>
      <c r="F14">
        <v>180</v>
      </c>
      <c r="G14">
        <v>34</v>
      </c>
      <c r="H14">
        <v>3</v>
      </c>
      <c r="I14" s="4" cm="1">
        <f t="array" ref="I14">[1]!vat_11*Tabela5[[#This Row],[zboże]]</f>
        <v>3.52</v>
      </c>
      <c r="J14" s="4" cm="1">
        <f t="array" ref="J14">[1]!vat_07*Tabela5[[#This Row],[mleko]]</f>
        <v>2.3800000000000003</v>
      </c>
      <c r="K14" s="4" cm="1">
        <f t="array" ref="K14">[1]!podstawowa*Tabela5[[#This Row],[alkohol]]+Tabela5[[#This Row],[alkohol]]</f>
        <v>3.9</v>
      </c>
      <c r="L14" s="4"/>
      <c r="M14" s="4">
        <v>13</v>
      </c>
      <c r="N14" s="2">
        <f ca="1">TODAY()+Tabela5[[#This Row],[elemnty_rosnąco]]</f>
        <v>44552</v>
      </c>
      <c r="O14" s="4">
        <f>ROUND((Tabela5[[#This Row],[owoce]]/dolar),2)</f>
        <v>8.35</v>
      </c>
    </row>
    <row r="15" spans="1:15" x14ac:dyDescent="0.25">
      <c r="A15" s="4">
        <v>2022</v>
      </c>
      <c r="B15" t="s">
        <v>21</v>
      </c>
      <c r="C15">
        <v>22</v>
      </c>
      <c r="D15">
        <v>22</v>
      </c>
      <c r="E15">
        <v>120</v>
      </c>
      <c r="F15">
        <v>3</v>
      </c>
      <c r="G15">
        <v>42</v>
      </c>
      <c r="H15">
        <v>34</v>
      </c>
      <c r="I15" s="4" cm="1">
        <f t="array" ref="I15">[1]!vat_11*Tabela5[[#This Row],[zboże]]</f>
        <v>2.42</v>
      </c>
      <c r="J15" s="4" cm="1">
        <f t="array" ref="J15">[1]!vat_07*Tabela5[[#This Row],[mleko]]</f>
        <v>8.4</v>
      </c>
      <c r="K15" s="4" cm="1">
        <f t="array" ref="K15">[1]!podstawowa*Tabela5[[#This Row],[alkohol]]+Tabela5[[#This Row],[alkohol]]</f>
        <v>44.2</v>
      </c>
      <c r="L15" s="4"/>
      <c r="M15" s="4">
        <v>14</v>
      </c>
      <c r="N15" s="2">
        <f ca="1">TODAY()+Tabela5[[#This Row],[elemnty_rosnąco]]</f>
        <v>44553</v>
      </c>
      <c r="O15" s="4">
        <f>ROUND((Tabela5[[#This Row],[owoce]]/dolar),2)</f>
        <v>10.32</v>
      </c>
    </row>
  </sheetData>
  <phoneticPr fontId="3" type="noConversion"/>
  <conditionalFormatting sqref="C14:C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5">
    <cfRule type="cellIs" dxfId="8" priority="2" operator="lessThan">
      <formula>10</formula>
    </cfRule>
  </conditionalFormatting>
  <conditionalFormatting sqref="E2:E13">
    <cfRule type="iconSet" priority="1">
      <iconSet>
        <cfvo type="percent" val="0"/>
        <cfvo type="percent" val="33"/>
        <cfvo type="percent" val="67"/>
      </iconSet>
    </cfRule>
  </conditionalFormatting>
  <dataValidations xWindow="871" yWindow="540" count="1">
    <dataValidation type="decimal" allowBlank="1" showInputMessage="1" showErrorMessage="1" errorTitle="Uwaga błąd!!!" promptTitle="Uzupełnij poprawnie debilu dane!" prompt="DAnepowinny być z zakresu między 0 - 2-00" sqref="C2:I15" xr:uid="{4C78F811-99C9-416D-B0FB-8021ED9DCBF2}">
      <formula1>0</formula1>
      <formula2>300</formula2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871" yWindow="540" count="1">
        <x14:dataValidation type="list" allowBlank="1" showInputMessage="1" showErrorMessage="1" xr:uid="{D40F2A9B-F12D-494F-9F7B-A276109D8D76}">
          <x14:formula1>
            <xm:f>przedstawwiciele!$A:$A</xm:f>
          </x14:formula1>
          <xm:sqref>L1:L1048576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8988-4E81-484A-B9BD-F19B14D4C304}">
  <sheetPr codeName="Arkusz7"/>
  <dimension ref="A1:A6"/>
  <sheetViews>
    <sheetView zoomScale="175" zoomScaleNormal="175" workbookViewId="0">
      <selection activeCell="A7" sqref="A7"/>
    </sheetView>
  </sheetViews>
  <sheetFormatPr defaultRowHeight="15" x14ac:dyDescent="0.25"/>
  <cols>
    <col min="1" max="1" width="35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C1A-4E98-40AD-93BF-AE243A66DBE8}">
  <sheetPr codeName="Arkusz8"/>
  <dimension ref="A1:B4"/>
  <sheetViews>
    <sheetView zoomScale="220" zoomScaleNormal="220" workbookViewId="0">
      <selection activeCell="B4" sqref="B4"/>
    </sheetView>
  </sheetViews>
  <sheetFormatPr defaultRowHeight="15" x14ac:dyDescent="0.25"/>
  <sheetData>
    <row r="1" spans="1:2" x14ac:dyDescent="0.25">
      <c r="A1" t="s">
        <v>58</v>
      </c>
      <c r="B1">
        <v>4.07</v>
      </c>
    </row>
    <row r="2" spans="1:2" x14ac:dyDescent="0.25">
      <c r="A2" t="s">
        <v>59</v>
      </c>
      <c r="B2">
        <v>4.8499999999999996</v>
      </c>
    </row>
    <row r="3" spans="1:2" x14ac:dyDescent="0.25">
      <c r="A3" t="s">
        <v>60</v>
      </c>
      <c r="B3">
        <v>5.6000000000000001E-2</v>
      </c>
    </row>
    <row r="4" spans="1:2" x14ac:dyDescent="0.25"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4</vt:i4>
      </vt:variant>
    </vt:vector>
  </HeadingPairs>
  <TitlesOfParts>
    <vt:vector size="12" baseType="lpstr">
      <vt:lpstr>Arkusz1</vt:lpstr>
      <vt:lpstr>Arkusz2</vt:lpstr>
      <vt:lpstr>produkty</vt:lpstr>
      <vt:lpstr>produkty_w_usd</vt:lpstr>
      <vt:lpstr>produkty_w_euro</vt:lpstr>
      <vt:lpstr>Arkusz8</vt:lpstr>
      <vt:lpstr>przedstawwiciele</vt:lpstr>
      <vt:lpstr>kursy</vt:lpstr>
      <vt:lpstr>dolar</vt:lpstr>
      <vt:lpstr>euro</vt:lpstr>
      <vt:lpstr>marza1</vt:lpstr>
      <vt:lpstr>rubel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2021-12-08T10:40:07Z</dcterms:created>
  <dcterms:modified xsi:type="dcterms:W3CDTF">2021-12-09T13:15:02Z</dcterms:modified>
</cp:coreProperties>
</file>