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33037aacf0c4c72/Tesi/Bibliografia/Excel/"/>
    </mc:Choice>
  </mc:AlternateContent>
  <xr:revisionPtr revIDLastSave="826" documentId="11_AD4D5CB4E552A5DACE1C64FBB0DE40CC5BDEDD8A" xr6:coauthVersionLast="47" xr6:coauthVersionMax="47" xr10:uidLastSave="{F5DC92F3-11A8-4051-ABD9-F44C35F79A45}"/>
  <bookViews>
    <workbookView xWindow="-120" yWindow="-120" windowWidth="29040" windowHeight="15840" activeTab="1" xr2:uid="{00000000-000D-0000-FFFF-FFFF00000000}"/>
  </bookViews>
  <sheets>
    <sheet name="Ciclo surriscaldato R245fa" sheetId="4" r:id="rId1"/>
    <sheet name="Ciclo surriscaldato R134a" sheetId="3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A39" i="3"/>
  <c r="A37" i="3"/>
  <c r="A38" i="3"/>
  <c r="B13" i="4"/>
  <c r="A30" i="4"/>
  <c r="A31" i="4" s="1"/>
  <c r="B8" i="3"/>
  <c r="A30" i="3"/>
  <c r="A31" i="3"/>
  <c r="A32" i="3" s="1"/>
  <c r="A33" i="3" s="1"/>
  <c r="A34" i="3" s="1"/>
  <c r="A35" i="3" s="1"/>
  <c r="A36" i="3" s="1"/>
  <c r="B14" i="3"/>
  <c r="B16" i="3"/>
  <c r="B15" i="3"/>
  <c r="A24" i="3"/>
  <c r="A25" i="3" s="1"/>
  <c r="A26" i="3" s="1"/>
  <c r="A27" i="3" s="1"/>
  <c r="A28" i="3" s="1"/>
  <c r="A29" i="3" s="1"/>
  <c r="A23" i="3"/>
  <c r="A23" i="4"/>
  <c r="A24" i="4" s="1"/>
  <c r="A25" i="4" s="1"/>
  <c r="A26" i="4" s="1"/>
  <c r="A27" i="4" s="1"/>
  <c r="A28" i="4" s="1"/>
  <c r="A29" i="4" s="1"/>
  <c r="C8" i="3"/>
  <c r="C6" i="3"/>
  <c r="C5" i="3"/>
  <c r="C4" i="3"/>
  <c r="C8" i="4"/>
  <c r="C6" i="4"/>
  <c r="C5" i="4"/>
  <c r="C4" i="4"/>
  <c r="B16" i="4"/>
  <c r="B15" i="4"/>
  <c r="B14" i="4"/>
  <c r="E7" i="3" l="1"/>
  <c r="D7" i="3"/>
  <c r="E7" i="4"/>
  <c r="D7" i="4"/>
</calcChain>
</file>

<file path=xl/sharedStrings.xml><?xml version="1.0" encoding="utf-8"?>
<sst xmlns="http://schemas.openxmlformats.org/spreadsheetml/2006/main" count="42" uniqueCount="21">
  <si>
    <t>Rendimento</t>
  </si>
  <si>
    <t>R245fa</t>
  </si>
  <si>
    <t>T_stk</t>
  </si>
  <si>
    <t>T_gs</t>
  </si>
  <si>
    <t xml:space="preserve">R134a </t>
  </si>
  <si>
    <t>T_sat</t>
  </si>
  <si>
    <t>T_in</t>
  </si>
  <si>
    <t>T[°C]</t>
  </si>
  <si>
    <t>T_out</t>
  </si>
  <si>
    <t>kJ/Kg</t>
  </si>
  <si>
    <t>Determino i punti sul diagramma</t>
  </si>
  <si>
    <t>h_out = h_max</t>
  </si>
  <si>
    <t>h_in = h_2</t>
  </si>
  <si>
    <t>h_vs (153) = h_2v</t>
  </si>
  <si>
    <t>h_ls (153) = h_2e</t>
  </si>
  <si>
    <t>X_vs</t>
  </si>
  <si>
    <t>X_ls</t>
  </si>
  <si>
    <t>Q/Q_tot</t>
  </si>
  <si>
    <t>T_surr [°C]</t>
  </si>
  <si>
    <t>h_vs (100) = h_2v</t>
  </si>
  <si>
    <t>h_ls (100) = h_2e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</si>
</sst>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#,##0.000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16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5" fillId="0" borderId="0" xfId="0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Scambio termico R245fa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045277777777771E-2"/>
          <c:y val="8.7018518518518509E-2"/>
          <c:w val="0.8833480555555554"/>
          <c:h val="0.80855148148148148"/>
        </c:manualLayout>
      </c:layout>
      <c:scatterChart>
        <c:scatterStyle val="lineMarker"/>
        <c:varyColors val="0"/>
        <c:ser>
          <c:idx val="0"/>
          <c:order val="0"/>
          <c:tx>
            <c:v>Fumi caldi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'Ciclo surriscaldato R245fa'!$B$4:$B$5</c:f>
              <c:numCache>
                <c:formatCode>General</c:formatCode>
                <c:ptCount val="2"/>
                <c:pt idx="0">
                  <c:v>280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E-424F-A424-C6CEFF39FAF9}"/>
            </c:ext>
          </c:extLst>
        </c:ser>
        <c:ser>
          <c:idx val="1"/>
          <c:order val="1"/>
          <c:tx>
            <c:v>R245fa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('Ciclo surriscaldato R245fa'!$C$6,'Ciclo surriscaldato R245fa'!$E$7,'Ciclo surriscaldato R245fa'!$D$7,'Ciclo surriscaldato R245fa'!$C$8)</c:f>
              <c:numCache>
                <c:formatCode>General</c:formatCode>
                <c:ptCount val="4"/>
                <c:pt idx="0">
                  <c:v>1</c:v>
                </c:pt>
                <c:pt idx="1">
                  <c:v>0.3381941763305451</c:v>
                </c:pt>
                <c:pt idx="2">
                  <c:v>0.23646791107916995</c:v>
                </c:pt>
                <c:pt idx="3">
                  <c:v>0</c:v>
                </c:pt>
              </c:numCache>
            </c:numRef>
          </c:xVal>
          <c:yVal>
            <c:numRef>
              <c:f>('Ciclo surriscaldato R245fa'!$B$6,'Ciclo surriscaldato R245fa'!$B$7,'Ciclo surriscaldato R245fa'!$B$7,'Ciclo surriscaldato R245fa'!$B$8)</c:f>
              <c:numCache>
                <c:formatCode>General</c:formatCode>
                <c:ptCount val="4"/>
                <c:pt idx="0">
                  <c:v>31.5</c:v>
                </c:pt>
                <c:pt idx="1">
                  <c:v>153</c:v>
                </c:pt>
                <c:pt idx="2">
                  <c:v>153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BE-424F-A424-C6CEFF39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01295"/>
        <c:axId val="463001999"/>
      </c:scatterChart>
      <c:valAx>
        <c:axId val="19847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Q/Q</a:t>
                </a:r>
                <a:r>
                  <a:rPr lang="it-IT" sz="1800" b="1" baseline="-25000"/>
                  <a:t>tot</a:t>
                </a:r>
                <a:endParaRPr lang="it-IT" sz="1800" b="1"/>
              </a:p>
            </c:rich>
          </c:tx>
          <c:layout>
            <c:manualLayout>
              <c:xMode val="edge"/>
              <c:yMode val="edge"/>
              <c:x val="0.44637544444444438"/>
              <c:y val="0.92661037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001999"/>
        <c:crosses val="autoZero"/>
        <c:crossBetween val="midCat"/>
      </c:valAx>
      <c:valAx>
        <c:axId val="46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47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23847222222226"/>
          <c:y val="0.11761070235493541"/>
          <c:w val="0.11841027777777778"/>
          <c:h val="8.501855171650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2820719269997"/>
          <c:y val="4.9203793165145823E-2"/>
          <c:w val="0.85005381105743427"/>
          <c:h val="0.79294924084569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R245fa'!$A$21:$A$31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'Ciclo surriscaldato R245fa'!$B$21:$B$31</c:f>
              <c:numCache>
                <c:formatCode>0.00%</c:formatCode>
                <c:ptCount val="11"/>
                <c:pt idx="0">
                  <c:v>0.1202</c:v>
                </c:pt>
                <c:pt idx="1">
                  <c:v>0.12520000000000001</c:v>
                </c:pt>
                <c:pt idx="2">
                  <c:v>0.12659999999999999</c:v>
                </c:pt>
                <c:pt idx="3">
                  <c:v>0.12740000000000001</c:v>
                </c:pt>
                <c:pt idx="4">
                  <c:v>0.12790000000000001</c:v>
                </c:pt>
                <c:pt idx="5">
                  <c:v>0.1283</c:v>
                </c:pt>
                <c:pt idx="6">
                  <c:v>0.1285</c:v>
                </c:pt>
                <c:pt idx="7">
                  <c:v>0.12859999999999999</c:v>
                </c:pt>
                <c:pt idx="8">
                  <c:v>0.12859999999999999</c:v>
                </c:pt>
                <c:pt idx="9">
                  <c:v>0.1285</c:v>
                </c:pt>
                <c:pt idx="10">
                  <c:v>0.12839999999999999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C-413D-BDD8-485FDF5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Incremento temperatura </a:t>
                </a:r>
              </a:p>
            </c:rich>
          </c:tx>
          <c:layout>
            <c:manualLayout>
              <c:xMode val="edge"/>
              <c:yMode val="edge"/>
              <c:x val="0.38971363392377883"/>
              <c:y val="0.90566290928609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Rendimento </a:t>
                </a:r>
              </a:p>
            </c:rich>
          </c:tx>
          <c:layout>
            <c:manualLayout>
              <c:xMode val="edge"/>
              <c:yMode val="edge"/>
              <c:x val="1.7042404723564143E-3"/>
              <c:y val="0.2907644797218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Scambio termico R134a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045277777777771E-2"/>
          <c:y val="8.7018518518518509E-2"/>
          <c:w val="0.8833480555555554"/>
          <c:h val="0.80855148148148148"/>
        </c:manualLayout>
      </c:layout>
      <c:scatterChart>
        <c:scatterStyle val="lineMarker"/>
        <c:varyColors val="0"/>
        <c:ser>
          <c:idx val="0"/>
          <c:order val="0"/>
          <c:tx>
            <c:v>Fumi caldi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R245fa'!$C$4:$C$5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'Ciclo surriscaldato R245fa'!$B$4:$B$5</c:f>
              <c:numCache>
                <c:formatCode>General</c:formatCode>
                <c:ptCount val="2"/>
                <c:pt idx="0">
                  <c:v>280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8-4017-AC48-7C7DF1B92343}"/>
            </c:ext>
          </c:extLst>
        </c:ser>
        <c:ser>
          <c:idx val="1"/>
          <c:order val="1"/>
          <c:tx>
            <c:v>R134a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('Ciclo surriscaldato R134a'!$C$6,'Ciclo surriscaldato R134a'!$E$7,'Ciclo surriscaldato R134a'!$D$7,'Ciclo surriscaldato R134a'!$C$8)</c:f>
              <c:numCache>
                <c:formatCode>General</c:formatCode>
                <c:ptCount val="4"/>
                <c:pt idx="0">
                  <c:v>1</c:v>
                </c:pt>
                <c:pt idx="1">
                  <c:v>0.52860558061108098</c:v>
                </c:pt>
                <c:pt idx="2">
                  <c:v>0.39717694970358464</c:v>
                </c:pt>
                <c:pt idx="3">
                  <c:v>0</c:v>
                </c:pt>
              </c:numCache>
            </c:numRef>
          </c:xVal>
          <c:yVal>
            <c:numRef>
              <c:f>('Ciclo surriscaldato R134a'!$B$6,'Ciclo surriscaldato R134a'!$B$7,'Ciclo surriscaldato R134a'!$B$7,'Ciclo surriscaldato R134a'!$B$8)</c:f>
              <c:numCache>
                <c:formatCode>General</c:formatCode>
                <c:ptCount val="4"/>
                <c:pt idx="0">
                  <c:v>32.299999999999997</c:v>
                </c:pt>
                <c:pt idx="1">
                  <c:v>100</c:v>
                </c:pt>
                <c:pt idx="2">
                  <c:v>100</c:v>
                </c:pt>
                <c:pt idx="3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5-44D4-B1CD-2CB9CD2B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01295"/>
        <c:axId val="463001999"/>
      </c:scatterChart>
      <c:valAx>
        <c:axId val="19847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Q/Q</a:t>
                </a:r>
                <a:r>
                  <a:rPr lang="it-IT" sz="1800" b="1" baseline="-25000"/>
                  <a:t>tot</a:t>
                </a:r>
                <a:endParaRPr lang="it-IT" sz="1800" b="1"/>
              </a:p>
            </c:rich>
          </c:tx>
          <c:layout>
            <c:manualLayout>
              <c:xMode val="edge"/>
              <c:yMode val="edge"/>
              <c:x val="0.44637544444444438"/>
              <c:y val="0.9266103703703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001999"/>
        <c:crosses val="autoZero"/>
        <c:crossBetween val="midCat"/>
      </c:valAx>
      <c:valAx>
        <c:axId val="463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/>
                  <a:t>T[°C]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47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23847222222226"/>
          <c:y val="0.11761070235493541"/>
          <c:w val="0.11841027777777778"/>
          <c:h val="8.5018551716504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154857756307"/>
          <c:y val="4.9203793165145823E-2"/>
          <c:w val="0.85516653247450347"/>
          <c:h val="0.7929492408456994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'Ciclo surriscaldato R134a'!$A$21:$A$39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'Ciclo surriscaldato R134a'!$B$21:$B$39</c:f>
              <c:numCache>
                <c:formatCode>0.00%</c:formatCode>
                <c:ptCount val="19"/>
                <c:pt idx="0">
                  <c:v>7.9299999999999995E-2</c:v>
                </c:pt>
                <c:pt idx="1">
                  <c:v>8.5300000000000001E-2</c:v>
                </c:pt>
                <c:pt idx="2">
                  <c:v>8.7999999999999995E-2</c:v>
                </c:pt>
                <c:pt idx="3">
                  <c:v>0.09</c:v>
                </c:pt>
                <c:pt idx="4">
                  <c:v>9.1399999999999995E-2</c:v>
                </c:pt>
                <c:pt idx="5">
                  <c:v>9.2399999999999996E-2</c:v>
                </c:pt>
                <c:pt idx="6">
                  <c:v>9.3200000000000005E-2</c:v>
                </c:pt>
                <c:pt idx="7">
                  <c:v>9.3799999999999994E-2</c:v>
                </c:pt>
                <c:pt idx="8">
                  <c:v>9.4299999999999995E-2</c:v>
                </c:pt>
                <c:pt idx="9">
                  <c:v>9.4700000000000006E-2</c:v>
                </c:pt>
                <c:pt idx="10">
                  <c:v>9.5000000000000001E-2</c:v>
                </c:pt>
                <c:pt idx="11">
                  <c:v>9.5200000000000007E-2</c:v>
                </c:pt>
                <c:pt idx="12">
                  <c:v>9.5399999999999999E-2</c:v>
                </c:pt>
                <c:pt idx="13">
                  <c:v>9.5500000000000002E-2</c:v>
                </c:pt>
                <c:pt idx="14">
                  <c:v>9.5600000000000004E-2</c:v>
                </c:pt>
                <c:pt idx="15">
                  <c:v>9.5600000000000004E-2</c:v>
                </c:pt>
                <c:pt idx="16">
                  <c:v>9.5600000000000004E-2</c:v>
                </c:pt>
                <c:pt idx="17">
                  <c:v>9.5600000000000004E-2</c:v>
                </c:pt>
                <c:pt idx="18">
                  <c:v>9.5500000000000002E-2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B-4EB6-993F-70E3B348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1615"/>
        <c:axId val="277800863"/>
      </c:scatterChart>
      <c:valAx>
        <c:axId val="919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Incremento temperatura </a:t>
                </a:r>
              </a:p>
            </c:rich>
          </c:tx>
          <c:layout>
            <c:manualLayout>
              <c:xMode val="edge"/>
              <c:yMode val="edge"/>
              <c:x val="0.38971363392377883"/>
              <c:y val="0.90566290928609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7800863"/>
        <c:crosses val="autoZero"/>
        <c:crossBetween val="midCat"/>
      </c:valAx>
      <c:valAx>
        <c:axId val="2778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Rendimento </a:t>
                </a:r>
              </a:p>
            </c:rich>
          </c:tx>
          <c:layout>
            <c:manualLayout>
              <c:xMode val="edge"/>
              <c:yMode val="edge"/>
              <c:x val="1.7042404723564143E-3"/>
              <c:y val="0.2907644797218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28576</xdr:rowOff>
    </xdr:from>
    <xdr:to>
      <xdr:col>19</xdr:col>
      <xdr:colOff>199125</xdr:colOff>
      <xdr:row>20</xdr:row>
      <xdr:rowOff>145733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6DE0604-3177-BD64-524F-01400D178C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22</xdr:row>
      <xdr:rowOff>238125</xdr:rowOff>
    </xdr:from>
    <xdr:to>
      <xdr:col>19</xdr:col>
      <xdr:colOff>460650</xdr:colOff>
      <xdr:row>33</xdr:row>
      <xdr:rowOff>143637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120CADB-B94D-0B9F-967B-D0C223C966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1190625</xdr:colOff>
      <xdr:row>1</xdr:row>
      <xdr:rowOff>57150</xdr:rowOff>
    </xdr:from>
    <xdr:to>
      <xdr:col>18</xdr:col>
      <xdr:colOff>132450</xdr:colOff>
      <xdr:row>18</xdr:row>
      <xdr:rowOff>107632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7CE454-9765-4AAF-8F55-8B3B136637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180975</xdr:rowOff>
    </xdr:from>
    <xdr:to>
      <xdr:col>18</xdr:col>
      <xdr:colOff>460650</xdr:colOff>
      <xdr:row>30</xdr:row>
      <xdr:rowOff>229362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98109E-3D94-46D2-85B8-0F357F425F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334E-BEFF-409B-9757-FC6CEF9E8738}">
  <dimension ref="A1:N31"/>
  <sheetViews>
    <sheetView workbookViewId="0">
      <selection activeCell="E25" sqref="E25"/>
    </sheetView>
  </sheetViews>
  <sheetFormatPr defaultRowHeight="21" x14ac:dyDescent="0.35"/>
  <cols>
    <col min="1" max="1" width="22" style="2" customWidth="1"/>
    <col min="2" max="2" width="13" style="2" customWidth="1"/>
    <col min="3" max="3" width="12.7109375" style="2" customWidth="1"/>
    <col min="4" max="6" width="9.140625" style="2"/>
    <col min="7" max="7" width="16.85546875" style="2" customWidth="1"/>
    <col min="8" max="8" width="13.7109375" style="2" customWidth="1"/>
    <col min="9" max="13" width="9.140625" style="2"/>
    <col min="14" max="14" width="13.7109375" style="2" bestFit="1" customWidth="1"/>
    <col min="15" max="16384" width="9.140625" style="2"/>
  </cols>
  <sheetData>
    <row r="1" spans="1:14" ht="26.25" x14ac:dyDescent="0.4">
      <c r="A1" s="1" t="s">
        <v>1</v>
      </c>
    </row>
    <row r="2" spans="1:14" ht="26.25" x14ac:dyDescent="0.4">
      <c r="A2" s="1"/>
    </row>
    <row r="3" spans="1:14" customFormat="1" ht="26.25" x14ac:dyDescent="0.4">
      <c r="A3" s="2"/>
      <c r="B3" s="7" t="s">
        <v>7</v>
      </c>
      <c r="C3" s="7" t="s">
        <v>17</v>
      </c>
      <c r="G3" s="1"/>
      <c r="H3" s="2"/>
      <c r="J3" s="1"/>
    </row>
    <row r="4" spans="1:14" ht="23.25" x14ac:dyDescent="0.35">
      <c r="A4" s="2" t="s">
        <v>3</v>
      </c>
      <c r="B4" s="10">
        <v>280</v>
      </c>
      <c r="C4" s="10">
        <f>0</f>
        <v>0</v>
      </c>
      <c r="G4" s="7"/>
      <c r="H4" s="7"/>
      <c r="I4" s="7"/>
      <c r="N4" s="5"/>
    </row>
    <row r="5" spans="1:14" ht="23.25" x14ac:dyDescent="0.35">
      <c r="A5" s="2" t="s">
        <v>2</v>
      </c>
      <c r="B5" s="10">
        <v>81</v>
      </c>
      <c r="C5" s="10">
        <f>1</f>
        <v>1</v>
      </c>
      <c r="G5" s="11"/>
      <c r="H5" s="9"/>
      <c r="I5" s="10"/>
      <c r="N5" s="5"/>
    </row>
    <row r="6" spans="1:14" x14ac:dyDescent="0.35">
      <c r="A6" s="2" t="s">
        <v>6</v>
      </c>
      <c r="B6" s="10">
        <v>31.5</v>
      </c>
      <c r="C6" s="10">
        <f>1</f>
        <v>1</v>
      </c>
      <c r="D6" s="2" t="s">
        <v>15</v>
      </c>
      <c r="E6" s="2" t="s">
        <v>16</v>
      </c>
      <c r="G6" s="11"/>
      <c r="H6" s="9"/>
      <c r="I6" s="10"/>
      <c r="N6" s="6"/>
    </row>
    <row r="7" spans="1:14" x14ac:dyDescent="0.35">
      <c r="A7" s="2" t="s">
        <v>5</v>
      </c>
      <c r="B7" s="10">
        <v>153</v>
      </c>
      <c r="C7" s="10"/>
      <c r="D7" s="10">
        <f>(B13-B15)/(B13-B14)</f>
        <v>0.23646791107916995</v>
      </c>
      <c r="E7" s="2">
        <f>(B13-B16)/(B13-B14)</f>
        <v>0.3381941763305451</v>
      </c>
      <c r="G7" s="11"/>
      <c r="H7" s="9"/>
      <c r="I7" s="10"/>
      <c r="N7" s="6"/>
    </row>
    <row r="8" spans="1:14" x14ac:dyDescent="0.35">
      <c r="A8" s="3" t="s">
        <v>8</v>
      </c>
      <c r="B8" s="10">
        <v>178</v>
      </c>
      <c r="C8" s="10">
        <f>0</f>
        <v>0</v>
      </c>
      <c r="G8" s="11"/>
      <c r="H8" s="9"/>
      <c r="I8" s="10"/>
      <c r="N8" s="6"/>
    </row>
    <row r="9" spans="1:14" x14ac:dyDescent="0.35">
      <c r="G9" s="11"/>
      <c r="H9" s="9"/>
      <c r="I9" s="10"/>
      <c r="N9" s="6"/>
    </row>
    <row r="10" spans="1:14" x14ac:dyDescent="0.35">
      <c r="G10" s="11"/>
      <c r="H10" s="9"/>
      <c r="I10" s="10"/>
      <c r="N10" s="6"/>
    </row>
    <row r="11" spans="1:14" x14ac:dyDescent="0.35">
      <c r="A11" s="14" t="s">
        <v>10</v>
      </c>
      <c r="G11" s="11"/>
      <c r="H11" s="9"/>
      <c r="I11" s="10"/>
      <c r="N11" s="6"/>
    </row>
    <row r="12" spans="1:14" x14ac:dyDescent="0.35">
      <c r="A12" s="3"/>
      <c r="G12" s="11"/>
      <c r="H12" s="9"/>
      <c r="I12" s="10"/>
      <c r="N12" s="6"/>
    </row>
    <row r="13" spans="1:14" x14ac:dyDescent="0.35">
      <c r="A13" s="2" t="s">
        <v>11</v>
      </c>
      <c r="B13" s="15">
        <f>(5.47803971348845*10^5)/1000</f>
        <v>547.80397134884504</v>
      </c>
      <c r="C13" s="2" t="s">
        <v>9</v>
      </c>
      <c r="G13" s="11"/>
      <c r="H13" s="9"/>
      <c r="I13" s="10"/>
    </row>
    <row r="14" spans="1:14" x14ac:dyDescent="0.35">
      <c r="A14" s="2" t="s">
        <v>12</v>
      </c>
      <c r="B14" s="10">
        <f>(2.42610293530831*10^5)/1000</f>
        <v>242.610293530831</v>
      </c>
      <c r="C14" s="2" t="s">
        <v>9</v>
      </c>
      <c r="G14" s="4"/>
    </row>
    <row r="15" spans="1:14" x14ac:dyDescent="0.35">
      <c r="A15" s="2" t="s">
        <v>13</v>
      </c>
      <c r="B15" s="10">
        <f>(4.7563545988065*10^5)/1000</f>
        <v>475.63545988065005</v>
      </c>
      <c r="C15" s="2" t="s">
        <v>9</v>
      </c>
      <c r="G15" s="4"/>
    </row>
    <row r="16" spans="1:14" x14ac:dyDescent="0.35">
      <c r="A16" s="2" t="s">
        <v>14</v>
      </c>
      <c r="B16" s="10">
        <f>(4.44589246857892*10^5)/1000</f>
        <v>444.58924685789202</v>
      </c>
      <c r="C16" s="2" t="s">
        <v>9</v>
      </c>
    </row>
    <row r="20" spans="1:2" x14ac:dyDescent="0.35">
      <c r="A20" s="7" t="s">
        <v>18</v>
      </c>
      <c r="B20" s="16" t="s">
        <v>0</v>
      </c>
    </row>
    <row r="21" spans="1:2" x14ac:dyDescent="0.35">
      <c r="A21" s="10">
        <v>0</v>
      </c>
      <c r="B21" s="11">
        <v>0.1202</v>
      </c>
    </row>
    <row r="22" spans="1:2" x14ac:dyDescent="0.35">
      <c r="A22" s="10">
        <v>5</v>
      </c>
      <c r="B22" s="11">
        <v>0.12520000000000001</v>
      </c>
    </row>
    <row r="23" spans="1:2" x14ac:dyDescent="0.35">
      <c r="A23" s="10">
        <f>A22+5</f>
        <v>10</v>
      </c>
      <c r="B23" s="11">
        <v>0.12659999999999999</v>
      </c>
    </row>
    <row r="24" spans="1:2" x14ac:dyDescent="0.35">
      <c r="A24" s="10">
        <f t="shared" ref="A24:A31" si="0">A23+5</f>
        <v>15</v>
      </c>
      <c r="B24" s="11">
        <v>0.12740000000000001</v>
      </c>
    </row>
    <row r="25" spans="1:2" x14ac:dyDescent="0.35">
      <c r="A25" s="10">
        <f t="shared" si="0"/>
        <v>20</v>
      </c>
      <c r="B25" s="11">
        <v>0.12790000000000001</v>
      </c>
    </row>
    <row r="26" spans="1:2" x14ac:dyDescent="0.35">
      <c r="A26" s="10">
        <f t="shared" si="0"/>
        <v>25</v>
      </c>
      <c r="B26" s="11">
        <v>0.1283</v>
      </c>
    </row>
    <row r="27" spans="1:2" x14ac:dyDescent="0.35">
      <c r="A27" s="7">
        <f t="shared" si="0"/>
        <v>30</v>
      </c>
      <c r="B27" s="17">
        <v>0.1285</v>
      </c>
    </row>
    <row r="28" spans="1:2" x14ac:dyDescent="0.35">
      <c r="A28" s="10">
        <f t="shared" si="0"/>
        <v>35</v>
      </c>
      <c r="B28" s="11">
        <v>0.12859999999999999</v>
      </c>
    </row>
    <row r="29" spans="1:2" x14ac:dyDescent="0.35">
      <c r="A29" s="10">
        <f t="shared" si="0"/>
        <v>40</v>
      </c>
      <c r="B29" s="11">
        <v>0.12859999999999999</v>
      </c>
    </row>
    <row r="30" spans="1:2" x14ac:dyDescent="0.35">
      <c r="A30" s="10">
        <f t="shared" si="0"/>
        <v>45</v>
      </c>
      <c r="B30" s="11">
        <v>0.1285</v>
      </c>
    </row>
    <row r="31" spans="1:2" x14ac:dyDescent="0.35">
      <c r="A31" s="10">
        <f t="shared" si="0"/>
        <v>50</v>
      </c>
      <c r="B31" s="11">
        <v>0.12839999999999999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75E6-5FC1-4A0C-9F63-30BE5FFB3093}">
  <dimension ref="A1:O39"/>
  <sheetViews>
    <sheetView tabSelected="1" topLeftCell="A4" workbookViewId="0">
      <selection activeCell="B14" sqref="B14"/>
    </sheetView>
  </sheetViews>
  <sheetFormatPr defaultRowHeight="15" x14ac:dyDescent="0.25"/>
  <cols>
    <col min="1" max="1" width="27" customWidth="1"/>
    <col min="2" max="2" width="14.7109375" bestFit="1" customWidth="1"/>
    <col min="3" max="3" width="15.5703125" customWidth="1"/>
    <col min="7" max="7" width="19" customWidth="1"/>
    <col min="8" max="8" width="11.140625" bestFit="1" customWidth="1"/>
    <col min="14" max="14" width="11.42578125" bestFit="1" customWidth="1"/>
  </cols>
  <sheetData>
    <row r="1" spans="1:15" ht="26.25" x14ac:dyDescent="0.4">
      <c r="A1" s="1" t="s">
        <v>4</v>
      </c>
      <c r="D1" s="2"/>
      <c r="E1" s="2"/>
      <c r="F1" s="2"/>
      <c r="G1" s="1"/>
      <c r="H1" s="2"/>
      <c r="J1" s="1"/>
      <c r="M1" s="2"/>
    </row>
    <row r="2" spans="1:15" ht="21" x14ac:dyDescent="0.35">
      <c r="D2" s="2"/>
      <c r="E2" s="2"/>
      <c r="F2" s="2"/>
      <c r="G2" s="7"/>
      <c r="H2" s="7"/>
      <c r="I2" s="7"/>
      <c r="J2" s="2"/>
      <c r="K2" s="2"/>
      <c r="L2" s="2"/>
      <c r="M2" s="2"/>
    </row>
    <row r="3" spans="1:15" ht="23.25" customHeight="1" x14ac:dyDescent="0.35">
      <c r="A3" s="2"/>
      <c r="B3" s="7" t="s">
        <v>7</v>
      </c>
      <c r="C3" s="7" t="s">
        <v>17</v>
      </c>
      <c r="F3" s="2"/>
      <c r="G3" s="12"/>
      <c r="H3" s="13"/>
      <c r="I3" s="8"/>
      <c r="J3" s="2"/>
      <c r="K3" s="2"/>
      <c r="L3" s="2"/>
      <c r="M3" s="2"/>
      <c r="N3" s="5"/>
      <c r="O3" s="2"/>
    </row>
    <row r="4" spans="1:15" ht="23.25" customHeight="1" x14ac:dyDescent="0.35">
      <c r="A4" s="2" t="s">
        <v>3</v>
      </c>
      <c r="B4" s="10">
        <v>280</v>
      </c>
      <c r="C4" s="10">
        <f>0</f>
        <v>0</v>
      </c>
      <c r="D4" s="2"/>
      <c r="E4" s="2"/>
      <c r="F4" s="2"/>
      <c r="G4" s="12"/>
      <c r="H4" s="13"/>
      <c r="I4" s="8"/>
      <c r="J4" s="2"/>
      <c r="K4" s="2"/>
      <c r="L4" s="2"/>
      <c r="M4" s="2"/>
      <c r="N4" s="5"/>
      <c r="O4" s="2"/>
    </row>
    <row r="5" spans="1:15" ht="23.25" customHeight="1" x14ac:dyDescent="0.35">
      <c r="A5" s="2" t="s">
        <v>2</v>
      </c>
      <c r="B5" s="10">
        <v>81</v>
      </c>
      <c r="C5" s="10">
        <f>1</f>
        <v>1</v>
      </c>
      <c r="D5" s="2"/>
      <c r="E5" s="2"/>
      <c r="F5" s="2"/>
      <c r="G5" s="12"/>
      <c r="H5" s="13"/>
      <c r="I5" s="8"/>
      <c r="J5" s="2"/>
      <c r="K5" s="2"/>
      <c r="L5" s="2"/>
      <c r="M5" s="2"/>
      <c r="N5" s="6"/>
      <c r="O5" s="2"/>
    </row>
    <row r="6" spans="1:15" ht="23.25" customHeight="1" x14ac:dyDescent="0.35">
      <c r="A6" s="2" t="s">
        <v>6</v>
      </c>
      <c r="B6" s="10">
        <v>32.299999999999997</v>
      </c>
      <c r="C6" s="10">
        <f>1</f>
        <v>1</v>
      </c>
      <c r="D6" s="2" t="s">
        <v>15</v>
      </c>
      <c r="E6" s="2" t="s">
        <v>16</v>
      </c>
      <c r="F6" s="2"/>
      <c r="G6" s="12"/>
      <c r="H6" s="13"/>
      <c r="I6" s="8"/>
      <c r="J6" s="2"/>
      <c r="K6" s="2"/>
      <c r="L6" s="2"/>
      <c r="M6" s="2"/>
      <c r="N6" s="6"/>
      <c r="O6" s="2"/>
    </row>
    <row r="7" spans="1:15" ht="23.25" customHeight="1" x14ac:dyDescent="0.35">
      <c r="A7" s="2" t="s">
        <v>5</v>
      </c>
      <c r="B7" s="10">
        <v>100</v>
      </c>
      <c r="C7" s="10"/>
      <c r="D7" s="10">
        <f>(B13-B15)/(B13-B14)</f>
        <v>0.39717694970358464</v>
      </c>
      <c r="E7" s="10">
        <f>(B13-B16)/(B13-B14)</f>
        <v>0.52860558061108098</v>
      </c>
      <c r="F7" s="2"/>
      <c r="G7" s="12"/>
      <c r="H7" s="13"/>
      <c r="I7" s="8"/>
      <c r="J7" s="2"/>
      <c r="K7" s="2"/>
      <c r="L7" s="2"/>
      <c r="M7" s="2"/>
      <c r="N7" s="6"/>
      <c r="O7" s="2"/>
    </row>
    <row r="8" spans="1:15" ht="23.25" customHeight="1" x14ac:dyDescent="0.35">
      <c r="A8" s="3" t="s">
        <v>8</v>
      </c>
      <c r="B8" s="10">
        <f>B7+45</f>
        <v>145</v>
      </c>
      <c r="C8" s="10">
        <f>0</f>
        <v>0</v>
      </c>
      <c r="D8" s="2"/>
      <c r="E8" s="2"/>
      <c r="F8" s="2"/>
      <c r="G8" s="12"/>
      <c r="H8" s="13"/>
      <c r="I8" s="8"/>
      <c r="J8" s="2"/>
      <c r="K8" s="2"/>
      <c r="L8" s="2"/>
      <c r="M8" s="2"/>
      <c r="N8" s="6"/>
      <c r="O8" s="2"/>
    </row>
    <row r="9" spans="1:15" ht="23.25" customHeight="1" x14ac:dyDescent="0.35">
      <c r="A9" s="2"/>
      <c r="B9" s="2"/>
      <c r="C9" s="2"/>
      <c r="D9" s="2"/>
      <c r="E9" s="2"/>
      <c r="F9" s="2"/>
      <c r="G9" s="12"/>
      <c r="H9" s="13"/>
      <c r="I9" s="8"/>
      <c r="J9" s="2"/>
      <c r="K9" s="2"/>
      <c r="L9" s="2"/>
      <c r="M9" s="2"/>
      <c r="N9" s="6"/>
      <c r="O9" s="2"/>
    </row>
    <row r="10" spans="1:15" ht="23.25" customHeight="1" x14ac:dyDescent="0.35">
      <c r="A10" s="2"/>
      <c r="B10" s="2"/>
      <c r="C10" s="2"/>
      <c r="D10" s="2"/>
      <c r="E10" s="2"/>
      <c r="F10" s="2"/>
      <c r="G10" s="12"/>
      <c r="H10" s="13"/>
      <c r="I10" s="8"/>
      <c r="J10" s="2"/>
      <c r="K10" s="2"/>
      <c r="L10" s="2"/>
      <c r="M10" s="2"/>
      <c r="N10" s="6"/>
      <c r="O10" s="2"/>
    </row>
    <row r="11" spans="1:15" ht="23.25" customHeight="1" x14ac:dyDescent="0.35">
      <c r="A11" s="14" t="s">
        <v>10</v>
      </c>
      <c r="B11" s="2"/>
      <c r="C11" s="2"/>
      <c r="D11" s="2"/>
      <c r="E11" s="2"/>
      <c r="F11" s="2"/>
      <c r="G11" s="12"/>
      <c r="H11" s="13"/>
      <c r="I11" s="8"/>
      <c r="J11" s="2"/>
      <c r="K11" s="2"/>
      <c r="L11" s="2"/>
      <c r="M11" s="2"/>
      <c r="N11" s="6"/>
      <c r="O11" s="2"/>
    </row>
    <row r="12" spans="1:15" ht="23.25" customHeight="1" x14ac:dyDescent="0.35">
      <c r="A12" s="3"/>
      <c r="B12" s="2"/>
      <c r="C12" s="2"/>
      <c r="D12" s="2"/>
      <c r="E12" s="2"/>
      <c r="F12" s="2"/>
      <c r="G12" s="12"/>
      <c r="H12" s="13"/>
      <c r="I12" s="8"/>
      <c r="J12" s="2"/>
      <c r="K12" s="2"/>
      <c r="L12" s="2"/>
      <c r="M12" s="2"/>
    </row>
    <row r="13" spans="1:15" ht="23.25" customHeight="1" x14ac:dyDescent="0.35">
      <c r="A13" s="2" t="s">
        <v>11</v>
      </c>
      <c r="B13" s="15">
        <f>(5.15988371935452*10^5)/1000</f>
        <v>515.98837193545194</v>
      </c>
      <c r="C13" s="2" t="s">
        <v>9</v>
      </c>
      <c r="D13" s="2"/>
      <c r="E13" s="2"/>
      <c r="F13" s="2"/>
      <c r="G13" s="12"/>
      <c r="H13" s="13"/>
      <c r="I13" s="8"/>
      <c r="J13" s="2"/>
      <c r="K13" s="2"/>
      <c r="L13" s="2"/>
      <c r="M13" s="2"/>
    </row>
    <row r="14" spans="1:15" ht="23.25" customHeight="1" x14ac:dyDescent="0.35">
      <c r="A14" s="2" t="s">
        <v>12</v>
      </c>
      <c r="B14" s="10">
        <f>(2.44850573947446*10^5)/1000</f>
        <v>244.85057394744598</v>
      </c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5" ht="23.25" customHeight="1" x14ac:dyDescent="0.35">
      <c r="A15" s="2" t="s">
        <v>19</v>
      </c>
      <c r="B15" s="10">
        <f>(4.08298688381229*10^5)/1000</f>
        <v>408.298688381229</v>
      </c>
      <c r="C15" s="2" t="s">
        <v>9</v>
      </c>
      <c r="D15" s="2"/>
      <c r="E15" s="2"/>
    </row>
    <row r="16" spans="1:15" ht="23.25" customHeight="1" x14ac:dyDescent="0.35">
      <c r="A16" s="2" t="s">
        <v>20</v>
      </c>
      <c r="B16" s="10">
        <f>(3.72663418804392*10^5)/1000</f>
        <v>372.66341880439205</v>
      </c>
      <c r="C16" s="2" t="s">
        <v>9</v>
      </c>
      <c r="D16" s="2"/>
      <c r="E16" s="2"/>
    </row>
    <row r="17" spans="1:3" ht="23.25" customHeight="1" x14ac:dyDescent="0.35">
      <c r="A17" s="2"/>
      <c r="B17" s="2"/>
      <c r="C17" s="2"/>
    </row>
    <row r="18" spans="1:3" ht="23.25" customHeight="1" x14ac:dyDescent="0.35">
      <c r="A18" s="2"/>
      <c r="B18" s="2"/>
      <c r="C18" s="2"/>
    </row>
    <row r="19" spans="1:3" ht="23.25" customHeight="1" x14ac:dyDescent="0.35">
      <c r="A19" s="2"/>
      <c r="B19" s="2"/>
      <c r="C19" s="2"/>
    </row>
    <row r="20" spans="1:3" ht="23.25" customHeight="1" x14ac:dyDescent="0.35">
      <c r="A20" s="7" t="s">
        <v>18</v>
      </c>
      <c r="B20" s="16" t="s">
        <v>0</v>
      </c>
      <c r="C20" s="2"/>
    </row>
    <row r="21" spans="1:3" ht="23.25" customHeight="1" x14ac:dyDescent="0.35">
      <c r="A21" s="10">
        <v>0</v>
      </c>
      <c r="B21" s="11">
        <v>7.9299999999999995E-2</v>
      </c>
      <c r="C21" s="2"/>
    </row>
    <row r="22" spans="1:3" ht="23.25" customHeight="1" x14ac:dyDescent="0.35">
      <c r="A22" s="10">
        <v>5</v>
      </c>
      <c r="B22" s="11">
        <v>8.5300000000000001E-2</v>
      </c>
      <c r="C22" s="2"/>
    </row>
    <row r="23" spans="1:3" ht="23.25" customHeight="1" x14ac:dyDescent="0.35">
      <c r="A23" s="10">
        <f>A22+5</f>
        <v>10</v>
      </c>
      <c r="B23" s="11">
        <v>8.7999999999999995E-2</v>
      </c>
      <c r="C23" s="2"/>
    </row>
    <row r="24" spans="1:3" ht="23.25" customHeight="1" x14ac:dyDescent="0.35">
      <c r="A24" s="10">
        <f t="shared" ref="A24:A39" si="0">A23+5</f>
        <v>15</v>
      </c>
      <c r="B24" s="11">
        <v>0.09</v>
      </c>
      <c r="C24" s="2"/>
    </row>
    <row r="25" spans="1:3" ht="23.25" customHeight="1" x14ac:dyDescent="0.35">
      <c r="A25" s="10">
        <f t="shared" si="0"/>
        <v>20</v>
      </c>
      <c r="B25" s="11">
        <v>9.1399999999999995E-2</v>
      </c>
      <c r="C25" s="2"/>
    </row>
    <row r="26" spans="1:3" ht="23.25" customHeight="1" x14ac:dyDescent="0.35">
      <c r="A26" s="10">
        <f t="shared" si="0"/>
        <v>25</v>
      </c>
      <c r="B26" s="11">
        <v>9.2399999999999996E-2</v>
      </c>
      <c r="C26" s="2"/>
    </row>
    <row r="27" spans="1:3" ht="23.25" customHeight="1" x14ac:dyDescent="0.35">
      <c r="A27" s="10">
        <f t="shared" si="0"/>
        <v>30</v>
      </c>
      <c r="B27" s="11">
        <v>9.3200000000000005E-2</v>
      </c>
      <c r="C27" s="2"/>
    </row>
    <row r="28" spans="1:3" ht="23.25" customHeight="1" x14ac:dyDescent="0.35">
      <c r="A28" s="10">
        <f t="shared" si="0"/>
        <v>35</v>
      </c>
      <c r="B28" s="11">
        <v>9.3799999999999994E-2</v>
      </c>
      <c r="C28" s="2"/>
    </row>
    <row r="29" spans="1:3" ht="23.25" customHeight="1" x14ac:dyDescent="0.35">
      <c r="A29" s="10">
        <f t="shared" si="0"/>
        <v>40</v>
      </c>
      <c r="B29" s="11">
        <v>9.4299999999999995E-2</v>
      </c>
      <c r="C29" s="2"/>
    </row>
    <row r="30" spans="1:3" ht="23.25" customHeight="1" x14ac:dyDescent="0.25">
      <c r="A30" s="10">
        <f t="shared" si="0"/>
        <v>45</v>
      </c>
      <c r="B30" s="11">
        <v>9.4700000000000006E-2</v>
      </c>
    </row>
    <row r="31" spans="1:3" ht="21" x14ac:dyDescent="0.25">
      <c r="A31" s="10">
        <f t="shared" si="0"/>
        <v>50</v>
      </c>
      <c r="B31" s="11">
        <v>9.5000000000000001E-2</v>
      </c>
    </row>
    <row r="32" spans="1:3" ht="21" x14ac:dyDescent="0.25">
      <c r="A32" s="10">
        <f t="shared" si="0"/>
        <v>55</v>
      </c>
      <c r="B32" s="11">
        <v>9.5200000000000007E-2</v>
      </c>
    </row>
    <row r="33" spans="1:2" ht="21" x14ac:dyDescent="0.25">
      <c r="A33" s="10">
        <f t="shared" si="0"/>
        <v>60</v>
      </c>
      <c r="B33" s="11">
        <v>9.5399999999999999E-2</v>
      </c>
    </row>
    <row r="34" spans="1:2" ht="21" x14ac:dyDescent="0.25">
      <c r="A34" s="10">
        <f t="shared" si="0"/>
        <v>65</v>
      </c>
      <c r="B34" s="11">
        <v>9.5500000000000002E-2</v>
      </c>
    </row>
    <row r="35" spans="1:2" ht="21" x14ac:dyDescent="0.25">
      <c r="A35" s="10">
        <f t="shared" si="0"/>
        <v>70</v>
      </c>
      <c r="B35" s="11">
        <v>9.5600000000000004E-2</v>
      </c>
    </row>
    <row r="36" spans="1:2" ht="21" x14ac:dyDescent="0.25">
      <c r="A36" s="10">
        <f t="shared" si="0"/>
        <v>75</v>
      </c>
      <c r="B36" s="11">
        <v>9.5600000000000004E-2</v>
      </c>
    </row>
    <row r="37" spans="1:2" ht="21" x14ac:dyDescent="0.25">
      <c r="A37" s="10">
        <f t="shared" si="0"/>
        <v>80</v>
      </c>
      <c r="B37" s="11">
        <v>9.5600000000000004E-2</v>
      </c>
    </row>
    <row r="38" spans="1:2" ht="21" x14ac:dyDescent="0.25">
      <c r="A38" s="10">
        <f t="shared" si="0"/>
        <v>85</v>
      </c>
      <c r="B38" s="11">
        <v>9.5600000000000004E-2</v>
      </c>
    </row>
    <row r="39" spans="1:2" ht="21" x14ac:dyDescent="0.25">
      <c r="A39" s="10">
        <f t="shared" si="0"/>
        <v>90</v>
      </c>
      <c r="B39" s="11">
        <v>9.5500000000000002E-2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Ciclo surriscaldato R245fa</vt:lpstr>
      <vt:lpstr>Ciclo surriscaldato R134a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Colella</dc:creator>
  <cp:lastModifiedBy>Angelo Colella</cp:lastModifiedBy>
  <dcterms:created xsi:type="dcterms:W3CDTF">2015-06-05T18:19:34Z</dcterms:created>
  <dcterms:modified xsi:type="dcterms:W3CDTF">2023-03-21T10:34:16Z</dcterms:modified>
</cp:coreProperties>
</file>